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<sst xmlns="http://schemas.openxmlformats.org/spreadsheetml/2006/main" count="87" uniqueCount="77">
  <si>
    <t>Số TT</t>
  </si>
  <si>
    <t>KHOẢN MỤC CHI PHÍ</t>
  </si>
  <si>
    <t>Mức chi (%)</t>
  </si>
  <si>
    <t>Thành tiền (1000 đồng)</t>
  </si>
  <si>
    <t>I</t>
  </si>
  <si>
    <t>Chuẩn bị đề cương quy hoạch</t>
  </si>
  <si>
    <t>Xây dựng và trình phê duyệt đề cương</t>
  </si>
  <si>
    <t xml:space="preserve"> 1.1 </t>
  </si>
  <si>
    <t>Xây dựng đề cương nghiên cứu</t>
  </si>
  <si>
    <t>1.2</t>
  </si>
  <si>
    <t>Hội thảo, xin ý kiến thống nhất dự thảo đề cương</t>
  </si>
  <si>
    <t>Lập dự toán kinh phí theo đề cương đã thống nhất</t>
  </si>
  <si>
    <t>II</t>
  </si>
  <si>
    <t>Chi phí nghiên cứu xây dựng báo cáo dự án quy hoạch</t>
  </si>
  <si>
    <t>Thu thập, xử lý số liệu, dữ liệu ban đầu</t>
  </si>
  <si>
    <t>Thu thập bố sung số liệu, tư liệu theo yêu cầu quy hoạch</t>
  </si>
  <si>
    <t>Khảo sát thực tế</t>
  </si>
  <si>
    <t>Thiết kế quy hoạch</t>
  </si>
  <si>
    <t>4.1</t>
  </si>
  <si>
    <t>Phân tích, đánh giá vai trò vị trí của ngành</t>
  </si>
  <si>
    <t>4.2</t>
  </si>
  <si>
    <t>Phân tích, dự báo TBKH, công nghệ của ngành của khu vực, tác động tới phát triển ngành</t>
  </si>
  <si>
    <t>4.3</t>
  </si>
  <si>
    <t>4.4</t>
  </si>
  <si>
    <t>4.5</t>
  </si>
  <si>
    <t>Nghiên cứu các giải pháp thực hiện mục tiêu</t>
  </si>
  <si>
    <t>a</t>
  </si>
  <si>
    <t>Luận chứng các phương  án phát triển</t>
  </si>
  <si>
    <t>b</t>
  </si>
  <si>
    <t>Xây dựng phương án phát triển và đào tạo nguồn nhân lực</t>
  </si>
  <si>
    <t>c</t>
  </si>
  <si>
    <t>Xây dựng phương án phát triển khoa học công nghệ</t>
  </si>
  <si>
    <t>d</t>
  </si>
  <si>
    <t>Xây dựng các phương án bảo vệ môi trường</t>
  </si>
  <si>
    <t>e</t>
  </si>
  <si>
    <t>Xây dựng dự án đầu tư ưu tiên</t>
  </si>
  <si>
    <t>Xây dựng phương án bố trí lãnh thổ</t>
  </si>
  <si>
    <t>Xây dựng báo cáo tổng hợp và các báo cáo liên quan</t>
  </si>
  <si>
    <t>Xây dựng báo cáo đề dẫn</t>
  </si>
  <si>
    <t>Xây dựng báo cáo tổng hợp</t>
  </si>
  <si>
    <t>Xây dựng báo cáo tóm tắt</t>
  </si>
  <si>
    <t>Xây dựng văn bản trình thẩm định</t>
  </si>
  <si>
    <t>Xây dựng văn bản trình phê duyệt quy hoạch</t>
  </si>
  <si>
    <t>Xây dựng hệ thống bản đồ quy hoạch</t>
  </si>
  <si>
    <t>III</t>
  </si>
  <si>
    <t>Vật tư văn phòng phẩm</t>
  </si>
  <si>
    <t>IV</t>
  </si>
  <si>
    <t>Phô tô, đóng tài liệu, in bản đồ, sơ đồ</t>
  </si>
  <si>
    <t>V</t>
  </si>
  <si>
    <t>Quản lý và điều hành</t>
  </si>
  <si>
    <t>Quản lý dự án của Ban quản lý</t>
  </si>
  <si>
    <t>Hội thảo và xin ý kiến chuyên gia</t>
  </si>
  <si>
    <t>Thẩm định và hoàn thiện báo cáo tổng hợp quy hoạch.</t>
  </si>
  <si>
    <t>Chi phí công bố quy hoạch</t>
  </si>
  <si>
    <t>B</t>
  </si>
  <si>
    <t>Tổng Chi phí dịch vụ tư vấn chưa bao gồm VAT (A+B)</t>
  </si>
  <si>
    <t>Thuế giá trị gia tăng (VAT) 5%</t>
  </si>
  <si>
    <t>Tổng chi phí dịch vụ tư vấn có thuế giá trị gia tăng (Làm tròn)</t>
  </si>
  <si>
    <t xml:space="preserve">Chi phí lập quy hoạch sản xuất nông lâm ngư nghiệp và bố trí dân cư huyện  (Theo Quyết định số 07/2006/QĐ-BNN)  </t>
  </si>
  <si>
    <t>A</t>
  </si>
  <si>
    <t>Nghiên cứu mục tiêu và quan điểm phát triển</t>
  </si>
  <si>
    <t xml:space="preserve">Phân tích đánh giá hiện trạng  </t>
  </si>
  <si>
    <t>Thực trạng phát triển nông, lâm, ngư</t>
  </si>
  <si>
    <t>Thực trạng phân bố dân cư</t>
  </si>
  <si>
    <t>Phương án phát triển nông nghiệp</t>
  </si>
  <si>
    <t>Phương án phát triển lâm nghiệp</t>
  </si>
  <si>
    <t>Phương án phát triển ngư nghiệp</t>
  </si>
  <si>
    <t>Nghiên cứu các phương án phát triển nông, lâm, ngư</t>
  </si>
  <si>
    <t>Nghiên cứu bố trí sắp xếp dân cư</t>
  </si>
  <si>
    <t xml:space="preserve">Giải pháp về nguồn vốn: XD các PA tính toán nhu cầu về vốn đầu tư </t>
  </si>
  <si>
    <t>Xây dựng các giải pháp về cơ chế chính sách:</t>
  </si>
  <si>
    <t>Tổng chi phí chưa tính trượt giá</t>
  </si>
  <si>
    <t xml:space="preserve">Tổng chi phí dịch vụ tư vấn có thuế giá trị gia tăng </t>
  </si>
  <si>
    <t>Trượt giá theo thông báo của Tổng cục Thống kê các năm 2007 - 2011 (108.73% x 117.85% x 105.24% x 109.42% x 118.13%)</t>
  </si>
  <si>
    <t>(Bằng chữ: Một tỷ, ba trăm tám mươi hai triệu đồng chẵn)</t>
  </si>
  <si>
    <t>BẢNG DỰ TOÁN CHI TIẾT</t>
  </si>
  <si>
    <t>(Kèm theo Quyết định số:  3090 /QĐ-UBND ngày  28/9/2012 của UBND tỉnh Quảng Nam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</si>
</sst>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3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wrapText="1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2" sqref="A2:D2"/>
    </sheetView>
  </sheetViews>
  <sheetFormatPr defaultColWidth="8.88671875" defaultRowHeight="16.5"/>
  <cols>
    <col min="1" max="1" width="6.99609375" style="1" customWidth="1"/>
    <col min="2" max="2" width="50.88671875" style="0" customWidth="1"/>
    <col min="3" max="3" width="10.99609375" style="0" customWidth="1"/>
    <col min="4" max="4" width="9.5546875" style="0" customWidth="1"/>
  </cols>
  <sheetData>
    <row r="1" spans="1:4" ht="18.75">
      <c r="A1" s="46" t="s">
        <v>75</v>
      </c>
      <c r="B1" s="46"/>
      <c r="C1" s="46"/>
      <c r="D1" s="46"/>
    </row>
    <row r="2" spans="1:4" ht="18.75">
      <c r="A2" s="49" t="s">
        <v>76</v>
      </c>
      <c r="B2" s="50"/>
      <c r="C2" s="50"/>
      <c r="D2" s="50"/>
    </row>
    <row r="3" ht="18.75">
      <c r="A3" s="4"/>
    </row>
    <row r="4" spans="1:5" ht="16.5" customHeight="1">
      <c r="A4" s="47" t="s">
        <v>0</v>
      </c>
      <c r="B4" s="47" t="s">
        <v>1</v>
      </c>
      <c r="C4" s="47" t="s">
        <v>2</v>
      </c>
      <c r="D4" s="47" t="s">
        <v>3</v>
      </c>
      <c r="E4" s="2"/>
    </row>
    <row r="5" spans="1:5" ht="34.5" customHeight="1">
      <c r="A5" s="48"/>
      <c r="B5" s="48"/>
      <c r="C5" s="48"/>
      <c r="D5" s="48"/>
      <c r="E5" s="2"/>
    </row>
    <row r="6" spans="1:6" ht="34.5" customHeight="1">
      <c r="A6" s="17" t="s">
        <v>59</v>
      </c>
      <c r="B6" s="18" t="s">
        <v>58</v>
      </c>
      <c r="C6" s="19">
        <f>C7+C12+C44+C45+C46</f>
        <v>99.99999999999999</v>
      </c>
      <c r="D6" s="20">
        <v>755118</v>
      </c>
      <c r="E6" s="5"/>
      <c r="F6" s="3"/>
    </row>
    <row r="7" spans="1:5" ht="16.5">
      <c r="A7" s="6" t="s">
        <v>4</v>
      </c>
      <c r="B7" s="9" t="s">
        <v>5</v>
      </c>
      <c r="C7" s="7">
        <v>3</v>
      </c>
      <c r="D7" s="8">
        <f>C7*755118/100</f>
        <v>22653.54</v>
      </c>
      <c r="E7" s="2"/>
    </row>
    <row r="8" spans="1:5" s="31" customFormat="1" ht="17.25">
      <c r="A8" s="27">
        <v>1</v>
      </c>
      <c r="B8" s="28" t="s">
        <v>6</v>
      </c>
      <c r="C8" s="29">
        <v>2</v>
      </c>
      <c r="D8" s="24">
        <f aca="true" t="shared" si="0" ref="D8:D50">C8*755118/100</f>
        <v>15102.36</v>
      </c>
      <c r="E8" s="30"/>
    </row>
    <row r="9" spans="1:5" ht="16.5">
      <c r="A9" s="10" t="s">
        <v>7</v>
      </c>
      <c r="B9" s="11" t="s">
        <v>8</v>
      </c>
      <c r="C9" s="12">
        <v>0.6</v>
      </c>
      <c r="D9" s="8">
        <f t="shared" si="0"/>
        <v>4530.708</v>
      </c>
      <c r="E9" s="2"/>
    </row>
    <row r="10" spans="1:5" ht="16.5">
      <c r="A10" s="10" t="s">
        <v>9</v>
      </c>
      <c r="B10" s="11" t="s">
        <v>10</v>
      </c>
      <c r="C10" s="12">
        <v>1.4</v>
      </c>
      <c r="D10" s="8">
        <f t="shared" si="0"/>
        <v>10571.652</v>
      </c>
      <c r="E10" s="2"/>
    </row>
    <row r="11" spans="1:5" s="31" customFormat="1" ht="17.25">
      <c r="A11" s="27">
        <v>2</v>
      </c>
      <c r="B11" s="28" t="s">
        <v>11</v>
      </c>
      <c r="C11" s="29">
        <v>1</v>
      </c>
      <c r="D11" s="24">
        <f t="shared" si="0"/>
        <v>7551.18</v>
      </c>
      <c r="E11" s="30"/>
    </row>
    <row r="12" spans="1:5" ht="16.5">
      <c r="A12" s="6" t="s">
        <v>12</v>
      </c>
      <c r="B12" s="9" t="s">
        <v>13</v>
      </c>
      <c r="C12" s="7">
        <f>SUM(C13:C16)</f>
        <v>87.78999999999999</v>
      </c>
      <c r="D12" s="8">
        <f t="shared" si="0"/>
        <v>662918.0922</v>
      </c>
      <c r="E12" s="2"/>
    </row>
    <row r="13" spans="1:5" s="31" customFormat="1" ht="17.25">
      <c r="A13" s="27">
        <v>1</v>
      </c>
      <c r="B13" s="28" t="s">
        <v>14</v>
      </c>
      <c r="C13" s="29">
        <v>6</v>
      </c>
      <c r="D13" s="24">
        <f t="shared" si="0"/>
        <v>45307.08</v>
      </c>
      <c r="E13" s="30"/>
    </row>
    <row r="14" spans="1:5" s="31" customFormat="1" ht="17.25">
      <c r="A14" s="27">
        <v>2</v>
      </c>
      <c r="B14" s="28" t="s">
        <v>15</v>
      </c>
      <c r="C14" s="29">
        <v>4</v>
      </c>
      <c r="D14" s="24">
        <f t="shared" si="0"/>
        <v>30204.72</v>
      </c>
      <c r="E14" s="30"/>
    </row>
    <row r="15" spans="1:5" s="31" customFormat="1" ht="17.25">
      <c r="A15" s="27">
        <v>3</v>
      </c>
      <c r="B15" s="28" t="s">
        <v>16</v>
      </c>
      <c r="C15" s="29">
        <v>24.58</v>
      </c>
      <c r="D15" s="24">
        <f t="shared" si="0"/>
        <v>185608.00439999998</v>
      </c>
      <c r="E15" s="30"/>
    </row>
    <row r="16" spans="1:5" s="31" customFormat="1" ht="17.25">
      <c r="A16" s="27">
        <v>4</v>
      </c>
      <c r="B16" s="28" t="s">
        <v>17</v>
      </c>
      <c r="C16" s="29">
        <f>C17+C18+C19+C22+C23+C27+C28+C37+C43</f>
        <v>53.21</v>
      </c>
      <c r="D16" s="24">
        <f t="shared" si="0"/>
        <v>401798.2878</v>
      </c>
      <c r="E16" s="30"/>
    </row>
    <row r="17" spans="1:5" ht="16.5">
      <c r="A17" s="10" t="s">
        <v>18</v>
      </c>
      <c r="B17" s="11" t="s">
        <v>19</v>
      </c>
      <c r="C17" s="12">
        <v>1</v>
      </c>
      <c r="D17" s="8">
        <f t="shared" si="0"/>
        <v>7551.18</v>
      </c>
      <c r="E17" s="2"/>
    </row>
    <row r="18" spans="1:5" ht="42" customHeight="1">
      <c r="A18" s="10" t="s">
        <v>20</v>
      </c>
      <c r="B18" s="14" t="s">
        <v>21</v>
      </c>
      <c r="C18" s="12">
        <v>3</v>
      </c>
      <c r="D18" s="8">
        <f t="shared" si="0"/>
        <v>22653.54</v>
      </c>
      <c r="E18" s="2"/>
    </row>
    <row r="19" spans="1:5" ht="16.5">
      <c r="A19" s="10" t="s">
        <v>22</v>
      </c>
      <c r="B19" s="11" t="s">
        <v>61</v>
      </c>
      <c r="C19" s="12">
        <v>4</v>
      </c>
      <c r="D19" s="8">
        <f t="shared" si="0"/>
        <v>30204.72</v>
      </c>
      <c r="E19" s="2"/>
    </row>
    <row r="20" spans="1:5" s="26" customFormat="1" ht="16.5">
      <c r="A20" s="21" t="s">
        <v>26</v>
      </c>
      <c r="B20" s="22" t="s">
        <v>62</v>
      </c>
      <c r="C20" s="23">
        <v>3</v>
      </c>
      <c r="D20" s="33">
        <f t="shared" si="0"/>
        <v>22653.54</v>
      </c>
      <c r="E20" s="25"/>
    </row>
    <row r="21" spans="1:5" s="26" customFormat="1" ht="16.5">
      <c r="A21" s="21" t="s">
        <v>28</v>
      </c>
      <c r="B21" s="22" t="s">
        <v>63</v>
      </c>
      <c r="C21" s="23">
        <v>1</v>
      </c>
      <c r="D21" s="33">
        <f t="shared" si="0"/>
        <v>7551.18</v>
      </c>
      <c r="E21" s="25"/>
    </row>
    <row r="22" spans="1:5" ht="16.5">
      <c r="A22" s="10" t="s">
        <v>23</v>
      </c>
      <c r="B22" s="11" t="s">
        <v>60</v>
      </c>
      <c r="C22" s="12">
        <v>3</v>
      </c>
      <c r="D22" s="13">
        <f t="shared" si="0"/>
        <v>22653.54</v>
      </c>
      <c r="E22" s="2"/>
    </row>
    <row r="23" spans="1:5" ht="16.5">
      <c r="A23" s="10" t="s">
        <v>24</v>
      </c>
      <c r="B23" s="11" t="s">
        <v>67</v>
      </c>
      <c r="C23" s="12">
        <v>9</v>
      </c>
      <c r="D23" s="13">
        <f t="shared" si="0"/>
        <v>67960.62</v>
      </c>
      <c r="E23" s="2"/>
    </row>
    <row r="24" spans="1:5" s="26" customFormat="1" ht="16.5">
      <c r="A24" s="21" t="s">
        <v>26</v>
      </c>
      <c r="B24" s="22" t="s">
        <v>64</v>
      </c>
      <c r="C24" s="23">
        <v>3</v>
      </c>
      <c r="D24" s="33">
        <f t="shared" si="0"/>
        <v>22653.54</v>
      </c>
      <c r="E24" s="25"/>
    </row>
    <row r="25" spans="1:5" s="26" customFormat="1" ht="16.5">
      <c r="A25" s="21" t="s">
        <v>28</v>
      </c>
      <c r="B25" s="22" t="s">
        <v>65</v>
      </c>
      <c r="C25" s="23">
        <v>3</v>
      </c>
      <c r="D25" s="33">
        <f t="shared" si="0"/>
        <v>22653.54</v>
      </c>
      <c r="E25" s="25"/>
    </row>
    <row r="26" spans="1:5" s="26" customFormat="1" ht="16.5">
      <c r="A26" s="21" t="s">
        <v>30</v>
      </c>
      <c r="B26" s="22" t="s">
        <v>66</v>
      </c>
      <c r="C26" s="23">
        <v>3</v>
      </c>
      <c r="D26" s="33">
        <f t="shared" si="0"/>
        <v>22653.54</v>
      </c>
      <c r="E26" s="25"/>
    </row>
    <row r="27" spans="1:5" ht="16.5">
      <c r="A27" s="10">
        <v>4.6</v>
      </c>
      <c r="B27" s="11" t="s">
        <v>68</v>
      </c>
      <c r="C27" s="12">
        <v>2</v>
      </c>
      <c r="D27" s="8">
        <f t="shared" si="0"/>
        <v>15102.36</v>
      </c>
      <c r="E27" s="2"/>
    </row>
    <row r="28" spans="1:5" ht="16.5">
      <c r="A28" s="10">
        <v>4.7</v>
      </c>
      <c r="B28" s="11" t="s">
        <v>25</v>
      </c>
      <c r="C28" s="12">
        <f>C29+C30+C34+C35+C36</f>
        <v>15.5</v>
      </c>
      <c r="D28" s="8">
        <f t="shared" si="0"/>
        <v>117043.29</v>
      </c>
      <c r="E28" s="2"/>
    </row>
    <row r="29" spans="1:5" s="26" customFormat="1" ht="16.5">
      <c r="A29" s="21" t="s">
        <v>26</v>
      </c>
      <c r="B29" s="22" t="s">
        <v>27</v>
      </c>
      <c r="C29" s="23">
        <v>3</v>
      </c>
      <c r="D29" s="24">
        <f t="shared" si="0"/>
        <v>22653.54</v>
      </c>
      <c r="E29" s="25"/>
    </row>
    <row r="30" spans="1:5" s="26" customFormat="1" ht="16.5">
      <c r="A30" s="21" t="s">
        <v>28</v>
      </c>
      <c r="B30" s="22" t="s">
        <v>70</v>
      </c>
      <c r="C30" s="23">
        <v>4</v>
      </c>
      <c r="D30" s="33">
        <f t="shared" si="0"/>
        <v>30204.72</v>
      </c>
      <c r="E30" s="25"/>
    </row>
    <row r="31" spans="1:5" s="26" customFormat="1" ht="16.5">
      <c r="A31" s="21"/>
      <c r="B31" s="22" t="s">
        <v>29</v>
      </c>
      <c r="C31" s="23">
        <v>1</v>
      </c>
      <c r="D31" s="33">
        <f t="shared" si="0"/>
        <v>7551.18</v>
      </c>
      <c r="E31" s="25"/>
    </row>
    <row r="32" spans="1:5" s="26" customFormat="1" ht="16.5">
      <c r="A32" s="21"/>
      <c r="B32" s="22" t="s">
        <v>31</v>
      </c>
      <c r="C32" s="23">
        <v>1</v>
      </c>
      <c r="D32" s="33">
        <f t="shared" si="0"/>
        <v>7551.18</v>
      </c>
      <c r="E32" s="25"/>
    </row>
    <row r="33" spans="1:5" s="26" customFormat="1" ht="16.5">
      <c r="A33" s="21"/>
      <c r="B33" s="22" t="s">
        <v>33</v>
      </c>
      <c r="C33" s="23">
        <v>2</v>
      </c>
      <c r="D33" s="33">
        <f t="shared" si="0"/>
        <v>15102.36</v>
      </c>
      <c r="E33" s="25"/>
    </row>
    <row r="34" spans="1:5" s="26" customFormat="1" ht="16.5">
      <c r="A34" s="21" t="s">
        <v>30</v>
      </c>
      <c r="B34" s="22" t="s">
        <v>69</v>
      </c>
      <c r="C34" s="23">
        <v>4</v>
      </c>
      <c r="D34" s="33">
        <f t="shared" si="0"/>
        <v>30204.72</v>
      </c>
      <c r="E34" s="25"/>
    </row>
    <row r="35" spans="1:5" s="26" customFormat="1" ht="16.5">
      <c r="A35" s="21" t="s">
        <v>32</v>
      </c>
      <c r="B35" s="22" t="s">
        <v>35</v>
      </c>
      <c r="C35" s="23">
        <v>1.5</v>
      </c>
      <c r="D35" s="33">
        <f t="shared" si="0"/>
        <v>11326.77</v>
      </c>
      <c r="E35" s="25"/>
    </row>
    <row r="36" spans="1:5" s="26" customFormat="1" ht="16.5">
      <c r="A36" s="21" t="s">
        <v>34</v>
      </c>
      <c r="B36" s="22" t="s">
        <v>36</v>
      </c>
      <c r="C36" s="23">
        <v>3</v>
      </c>
      <c r="D36" s="33">
        <f t="shared" si="0"/>
        <v>22653.54</v>
      </c>
      <c r="E36" s="25"/>
    </row>
    <row r="37" spans="1:5" s="32" customFormat="1" ht="16.5">
      <c r="A37" s="10">
        <v>4.8</v>
      </c>
      <c r="B37" s="11" t="s">
        <v>37</v>
      </c>
      <c r="C37" s="12">
        <f>SUM(C38:C42)</f>
        <v>8.1</v>
      </c>
      <c r="D37" s="13">
        <f t="shared" si="0"/>
        <v>61164.558</v>
      </c>
      <c r="E37" s="2"/>
    </row>
    <row r="38" spans="1:5" s="26" customFormat="1" ht="16.5">
      <c r="A38" s="21" t="s">
        <v>26</v>
      </c>
      <c r="B38" s="22" t="s">
        <v>38</v>
      </c>
      <c r="C38" s="23">
        <v>1</v>
      </c>
      <c r="D38" s="33">
        <f t="shared" si="0"/>
        <v>7551.18</v>
      </c>
      <c r="E38" s="25"/>
    </row>
    <row r="39" spans="1:5" s="26" customFormat="1" ht="16.5">
      <c r="A39" s="21" t="s">
        <v>28</v>
      </c>
      <c r="B39" s="22" t="s">
        <v>39</v>
      </c>
      <c r="C39" s="23">
        <v>6</v>
      </c>
      <c r="D39" s="33">
        <f t="shared" si="0"/>
        <v>45307.08</v>
      </c>
      <c r="E39" s="25"/>
    </row>
    <row r="40" spans="1:5" s="26" customFormat="1" ht="16.5">
      <c r="A40" s="21" t="s">
        <v>30</v>
      </c>
      <c r="B40" s="22" t="s">
        <v>40</v>
      </c>
      <c r="C40" s="23">
        <v>0.7</v>
      </c>
      <c r="D40" s="33">
        <f t="shared" si="0"/>
        <v>5285.826</v>
      </c>
      <c r="E40" s="25"/>
    </row>
    <row r="41" spans="1:5" s="26" customFormat="1" ht="16.5">
      <c r="A41" s="21" t="s">
        <v>32</v>
      </c>
      <c r="B41" s="22" t="s">
        <v>41</v>
      </c>
      <c r="C41" s="23">
        <v>0.2</v>
      </c>
      <c r="D41" s="33">
        <f t="shared" si="0"/>
        <v>1510.236</v>
      </c>
      <c r="E41" s="25"/>
    </row>
    <row r="42" spans="1:5" s="26" customFormat="1" ht="16.5">
      <c r="A42" s="21" t="s">
        <v>34</v>
      </c>
      <c r="B42" s="22" t="s">
        <v>42</v>
      </c>
      <c r="C42" s="23">
        <v>0.2</v>
      </c>
      <c r="D42" s="33">
        <f t="shared" si="0"/>
        <v>1510.236</v>
      </c>
      <c r="E42" s="25"/>
    </row>
    <row r="43" spans="1:5" ht="16.5">
      <c r="A43" s="10">
        <v>4.9</v>
      </c>
      <c r="B43" s="11" t="s">
        <v>43</v>
      </c>
      <c r="C43" s="12">
        <v>7.61</v>
      </c>
      <c r="D43" s="13">
        <f t="shared" si="0"/>
        <v>57464.4798</v>
      </c>
      <c r="E43" s="2"/>
    </row>
    <row r="44" spans="1:5" ht="16.5">
      <c r="A44" s="6" t="s">
        <v>44</v>
      </c>
      <c r="B44" s="9" t="s">
        <v>45</v>
      </c>
      <c r="C44" s="7">
        <v>1.1</v>
      </c>
      <c r="D44" s="8">
        <f t="shared" si="0"/>
        <v>8306.298</v>
      </c>
      <c r="E44" s="2"/>
    </row>
    <row r="45" spans="1:5" ht="16.5">
      <c r="A45" s="6" t="s">
        <v>46</v>
      </c>
      <c r="B45" s="9" t="s">
        <v>47</v>
      </c>
      <c r="C45" s="7">
        <v>2.1</v>
      </c>
      <c r="D45" s="8">
        <f t="shared" si="0"/>
        <v>15857.478000000001</v>
      </c>
      <c r="E45" s="2"/>
    </row>
    <row r="46" spans="1:5" ht="16.5">
      <c r="A46" s="6" t="s">
        <v>48</v>
      </c>
      <c r="B46" s="9" t="s">
        <v>49</v>
      </c>
      <c r="C46" s="7">
        <v>6.01</v>
      </c>
      <c r="D46" s="8">
        <f t="shared" si="0"/>
        <v>45382.591799999995</v>
      </c>
      <c r="E46" s="2"/>
    </row>
    <row r="47" spans="1:5" ht="16.5">
      <c r="A47" s="10">
        <v>1</v>
      </c>
      <c r="B47" s="11" t="s">
        <v>50</v>
      </c>
      <c r="C47" s="12">
        <v>2.4</v>
      </c>
      <c r="D47" s="8">
        <f t="shared" si="0"/>
        <v>18122.832</v>
      </c>
      <c r="E47" s="2"/>
    </row>
    <row r="48" spans="1:5" ht="16.5">
      <c r="A48" s="10">
        <v>2</v>
      </c>
      <c r="B48" s="11" t="s">
        <v>51</v>
      </c>
      <c r="C48" s="12">
        <v>1</v>
      </c>
      <c r="D48" s="8">
        <f t="shared" si="0"/>
        <v>7551.18</v>
      </c>
      <c r="E48" s="2"/>
    </row>
    <row r="49" spans="1:5" ht="21" customHeight="1">
      <c r="A49" s="10">
        <v>3</v>
      </c>
      <c r="B49" s="14" t="s">
        <v>52</v>
      </c>
      <c r="C49" s="12">
        <v>1.11</v>
      </c>
      <c r="D49" s="8">
        <f t="shared" si="0"/>
        <v>8381.8098</v>
      </c>
      <c r="E49" s="2"/>
    </row>
    <row r="50" spans="1:5" ht="16.5">
      <c r="A50" s="10">
        <v>4</v>
      </c>
      <c r="B50" s="11" t="s">
        <v>53</v>
      </c>
      <c r="C50" s="12">
        <v>1.5</v>
      </c>
      <c r="D50" s="8">
        <f t="shared" si="0"/>
        <v>11326.77</v>
      </c>
      <c r="E50" s="2"/>
    </row>
    <row r="51" spans="1:5" s="35" customFormat="1" ht="16.5">
      <c r="A51" s="6"/>
      <c r="B51" s="9" t="s">
        <v>71</v>
      </c>
      <c r="C51" s="7"/>
      <c r="D51" s="8">
        <f>D46+D45+D44+D12+D7</f>
        <v>755118</v>
      </c>
      <c r="E51" s="34"/>
    </row>
    <row r="52" spans="1:5" ht="35.25" customHeight="1">
      <c r="A52" s="6" t="s">
        <v>54</v>
      </c>
      <c r="B52" s="15" t="s">
        <v>73</v>
      </c>
      <c r="C52" s="12"/>
      <c r="D52" s="16">
        <f>(D51*108.73%*117.85%*105.24%*109.42%*118.13%)-D51</f>
        <v>561111.2918634282</v>
      </c>
      <c r="E52" s="2"/>
    </row>
    <row r="53" spans="1:5" ht="16.5">
      <c r="A53" s="6"/>
      <c r="B53" s="9" t="s">
        <v>55</v>
      </c>
      <c r="C53" s="7"/>
      <c r="D53" s="8">
        <f>D51+D52</f>
        <v>1316229.2918634282</v>
      </c>
      <c r="E53" s="2"/>
    </row>
    <row r="54" spans="1:5" ht="16.5">
      <c r="A54" s="6"/>
      <c r="B54" s="9" t="s">
        <v>56</v>
      </c>
      <c r="C54" s="7"/>
      <c r="D54" s="8">
        <f>D53*5%</f>
        <v>65811.46459317142</v>
      </c>
      <c r="E54" s="2"/>
    </row>
    <row r="55" spans="1:5" ht="16.5">
      <c r="A55" s="36"/>
      <c r="B55" s="40" t="s">
        <v>72</v>
      </c>
      <c r="C55" s="37"/>
      <c r="D55" s="38">
        <f>D53*1.05</f>
        <v>1382040.7564565996</v>
      </c>
      <c r="E55" s="39"/>
    </row>
    <row r="56" spans="1:5" ht="16.5">
      <c r="A56" s="41"/>
      <c r="B56" s="42" t="s">
        <v>57</v>
      </c>
      <c r="C56" s="43"/>
      <c r="D56" s="44">
        <f>ROUND(D55,-3)</f>
        <v>1382000</v>
      </c>
      <c r="E56" s="2"/>
    </row>
    <row r="58" spans="2:3" ht="21.75" customHeight="1">
      <c r="B58" s="45" t="s">
        <v>74</v>
      </c>
      <c r="C58" s="45"/>
    </row>
  </sheetData>
  <mergeCells count="7">
    <mergeCell ref="B58:C58"/>
    <mergeCell ref="A1:D1"/>
    <mergeCell ref="A4:A5"/>
    <mergeCell ref="B4:B5"/>
    <mergeCell ref="C4:C5"/>
    <mergeCell ref="D4:D5"/>
    <mergeCell ref="A2:D2"/>
  </mergeCells>
  <printOptions/>
  <pageMargins left="0.5" right="0.25" top="0.31" bottom="0.33" header="0.29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2012-09-25T01:20:03Z</cp:lastPrinted>
  <dcterms:created xsi:type="dcterms:W3CDTF">2012-05-23T02:20:00Z</dcterms:created>
  <dcterms:modified xsi:type="dcterms:W3CDTF">2012-09-28T09:06:23Z</dcterms:modified>
  <cp:category/>
  <cp:version/>
  <cp:contentType/>
  <cp:contentStatus/>
</cp:coreProperties>
</file>