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120" windowHeight="51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<sst xmlns="http://schemas.openxmlformats.org/spreadsheetml/2006/main" count="90" uniqueCount="72">
  <si>
    <t>BẢNG TỔNG HỢP BỒI THƯỜNG, HỖ TRỢ VÀ TÁI ĐỊNH CƯ</t>
  </si>
  <si>
    <t>CÔNG TRÌNH: THỦY ĐIỆN SÔNG TRANH 2</t>
  </si>
  <si>
    <t>STT</t>
  </si>
  <si>
    <t>Họ và tên</t>
  </si>
  <si>
    <t>Bồi thường</t>
  </si>
  <si>
    <t>Đất đai</t>
  </si>
  <si>
    <t>Hỗ trợ</t>
  </si>
  <si>
    <t>Hỗ trợ chuyển
đổi nghề</t>
  </si>
  <si>
    <t>Hỗ trợ 
di chuyển mộ</t>
  </si>
  <si>
    <t>Thành tiền</t>
  </si>
  <si>
    <t>cây cối, hoa
 màu</t>
  </si>
  <si>
    <t>Hỗ trợ ổn
định đời sống</t>
  </si>
  <si>
    <t>Vật kiến
 trúc</t>
  </si>
  <si>
    <t>Khen thưởng
(dự kiến)</t>
  </si>
  <si>
    <t>Hồ Thị Bông
Đinh Văn Hình</t>
  </si>
  <si>
    <t>Hỗ trợ đất
vườn cùng thửa đất ở</t>
  </si>
  <si>
    <t>Hỗ trợ 
cúng mả</t>
  </si>
  <si>
    <t>Tổng cộng</t>
  </si>
  <si>
    <t>Chi phí bồi thường, hỗ trợ trực tiếp</t>
  </si>
  <si>
    <t>Trong đó:</t>
  </si>
  <si>
    <t>I. Giá trị bồi thường, hỗ trợ trực tiếp</t>
  </si>
  <si>
    <t>1. Giá trị bồi thường</t>
  </si>
  <si>
    <t>1.1. Đất đai</t>
  </si>
  <si>
    <t>1.2. Cây cối, hoa màu</t>
  </si>
  <si>
    <t>1.3. Vật kiến trúc</t>
  </si>
  <si>
    <t>2.1. Hỗ trợ chuyển đổi nghề</t>
  </si>
  <si>
    <t>2.2. Hỗ trợ ổn định đời sống</t>
  </si>
  <si>
    <t>2.3. Hỗ trợ đất vườn cùng thửa đất ở</t>
  </si>
  <si>
    <t>2.4. Hỗ trợ cúng mã</t>
  </si>
  <si>
    <t>2.5. Hỗ trợ di chuyển mộ</t>
  </si>
  <si>
    <t>2. Giá trị hỗ trợ, khen thưởng (dự kiến)</t>
  </si>
  <si>
    <t>II. Chi phí phục vụ công tác GPMB (2%)</t>
  </si>
  <si>
    <t>1. Chi phí thẩm định phương án 0,15%*(1+2)</t>
  </si>
  <si>
    <t>2. Chi phí hoạt động của BCĐ tỉnh 0,05%*(1+2)</t>
  </si>
  <si>
    <t>Làm tròn</t>
  </si>
  <si>
    <t>2.6. Khen thưởng (dự kiến)</t>
  </si>
  <si>
    <t>đồng</t>
  </si>
  <si>
    <t>Nội dung</t>
  </si>
  <si>
    <t>Giá trị đề nghị</t>
  </si>
  <si>
    <t>Giá trị thẩm định</t>
  </si>
  <si>
    <t>Chênh lệch</t>
  </si>
  <si>
    <t>I</t>
  </si>
  <si>
    <t>Chi phí bồi thường</t>
  </si>
  <si>
    <t>1.1.</t>
  </si>
  <si>
    <t>1.2.</t>
  </si>
  <si>
    <t>Cây cối, hoa màu</t>
  </si>
  <si>
    <t>1.3.</t>
  </si>
  <si>
    <t>Nhà cửa, vật kiến trúc</t>
  </si>
  <si>
    <t>Các khoản hỗ trợ</t>
  </si>
  <si>
    <t>2.1.</t>
  </si>
  <si>
    <t>2.2.</t>
  </si>
  <si>
    <t>Hỗ trợ chuyển đổi nghề</t>
  </si>
  <si>
    <t>2.3.</t>
  </si>
  <si>
    <t>II.</t>
  </si>
  <si>
    <t>Chi phí thẩm định phương án 0,15%*(1+2)</t>
  </si>
  <si>
    <t>Chi phí hoạt động của BCĐ tỉnh 0,05%*(1+2)</t>
  </si>
  <si>
    <t>2.4</t>
  </si>
  <si>
    <t>2.5</t>
  </si>
  <si>
    <t>2.6</t>
  </si>
  <si>
    <t>1.</t>
  </si>
  <si>
    <t>2.</t>
  </si>
  <si>
    <t xml:space="preserve">Tổng cộng </t>
  </si>
  <si>
    <t>Hỗ trợ ổn định đời sống</t>
  </si>
  <si>
    <t>Hỗ trợ đất vườn cùng thửa đất ở</t>
  </si>
  <si>
    <t>Hỗ trợ cúng mã</t>
  </si>
  <si>
    <t>Hỗ trợ di chuyển mộ</t>
  </si>
  <si>
    <t>Khen thưởng (dự kiến)</t>
  </si>
  <si>
    <t>Chi phí phục vụ công tác GPMB (2%)</t>
  </si>
  <si>
    <t>HẠNG MỤC:PHẠM VI LÒNG HỒ (CAO TRÌNH+175)</t>
  </si>
  <si>
    <t>ĐỊA ĐIỂM:THÔN 1, XÃ TRÀ BUI, HUYỆN BẮC TRÀ MY</t>
  </si>
  <si>
    <t>Làm tròn: 660.592.000 (Sáu trăm sáu mươi triệu, năm trăm chín mươi hai ngàn đồng chẵn)</t>
  </si>
  <si>
    <t>(Kèm theo Quyết định số  2430   /QĐ-UBND ngày  30  tháng  7 năm 2010 của UBND tỉnh)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</si>
</sst>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i/>
      <sz val="11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232.1.4/vbdi.nsf/str/FA494DF100F0FF1C4725777000342113/$file/bang%20chi%20ti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232.1.4/vbdi.nsf/str/FA494DF100F0FF1C4725777000342113/$file/My%20Documents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amdinh"/>
      <sheetName val="Gia"/>
    </sheetNames>
    <sheetDataSet>
      <sheetData sheetId="0">
        <row r="61">
          <cell r="F61">
            <v>47878400</v>
          </cell>
        </row>
        <row r="64">
          <cell r="F64">
            <v>147344400</v>
          </cell>
        </row>
        <row r="70">
          <cell r="B70" t="str">
            <v>Nguyễn Ngọc Thanh 1961</v>
          </cell>
        </row>
        <row r="71">
          <cell r="F71">
            <v>20438400</v>
          </cell>
        </row>
        <row r="76">
          <cell r="F76">
            <v>1531200</v>
          </cell>
        </row>
        <row r="78">
          <cell r="F78">
            <v>3480500</v>
          </cell>
        </row>
        <row r="94">
          <cell r="F94">
            <v>10540800</v>
          </cell>
        </row>
        <row r="97">
          <cell r="F97">
            <v>151200</v>
          </cell>
        </row>
        <row r="103">
          <cell r="B103" t="str">
            <v>Hồ Thị Thương 1960</v>
          </cell>
        </row>
        <row r="104">
          <cell r="F104">
            <v>6352000</v>
          </cell>
        </row>
        <row r="106">
          <cell r="F106">
            <v>900000</v>
          </cell>
        </row>
        <row r="108">
          <cell r="F108">
            <v>1508000</v>
          </cell>
        </row>
        <row r="118">
          <cell r="F118">
            <v>12704000</v>
          </cell>
        </row>
        <row r="119">
          <cell r="F119">
            <v>2700000</v>
          </cell>
        </row>
        <row r="120">
          <cell r="F120">
            <v>400000</v>
          </cell>
        </row>
        <row r="121">
          <cell r="F121">
            <v>700000</v>
          </cell>
        </row>
        <row r="122">
          <cell r="F122">
            <v>1000000</v>
          </cell>
        </row>
        <row r="123">
          <cell r="B123" t="str">
            <v>Hồ Văn Ngọc 1975</v>
          </cell>
        </row>
        <row r="124">
          <cell r="F124">
            <v>2310000</v>
          </cell>
        </row>
        <row r="127">
          <cell r="F127">
            <v>115500</v>
          </cell>
        </row>
        <row r="128">
          <cell r="B128" t="str">
            <v>Hồ Thanh Phước 1980</v>
          </cell>
        </row>
        <row r="129">
          <cell r="F129">
            <v>900000</v>
          </cell>
        </row>
        <row r="131">
          <cell r="F131">
            <v>45000</v>
          </cell>
        </row>
        <row r="132">
          <cell r="B132" t="str">
            <v>Hồ Văn Hình 1974</v>
          </cell>
        </row>
        <row r="133">
          <cell r="F133">
            <v>14445000</v>
          </cell>
        </row>
        <row r="138">
          <cell r="B138" t="str">
            <v>Nguyễn Thị Đoàn 1956</v>
          </cell>
        </row>
        <row r="139">
          <cell r="F139">
            <v>6400000</v>
          </cell>
        </row>
        <row r="142">
          <cell r="F142">
            <v>12800000</v>
          </cell>
        </row>
        <row r="143">
          <cell r="F143">
            <v>165323.41392849764</v>
          </cell>
        </row>
        <row r="144">
          <cell r="B144" t="str">
            <v>Đặng Minh Hà 1965</v>
          </cell>
        </row>
        <row r="145">
          <cell r="F145">
            <v>13582300</v>
          </cell>
        </row>
        <row r="154">
          <cell r="B154" t="str">
            <v>Đinh Cao Cường </v>
          </cell>
        </row>
        <row r="155">
          <cell r="F155">
            <v>5011200</v>
          </cell>
        </row>
        <row r="158">
          <cell r="F158">
            <v>10022400</v>
          </cell>
        </row>
        <row r="159">
          <cell r="F159">
            <v>224181.3301521026</v>
          </cell>
        </row>
        <row r="160">
          <cell r="B160" t="str">
            <v>Nguyễn Bằng </v>
          </cell>
        </row>
        <row r="161">
          <cell r="F161">
            <v>33519000</v>
          </cell>
        </row>
        <row r="167">
          <cell r="B167" t="str">
            <v>Trần Văn Minh 1955</v>
          </cell>
        </row>
        <row r="168">
          <cell r="F168">
            <v>54720000</v>
          </cell>
        </row>
        <row r="171">
          <cell r="F171">
            <v>109440000</v>
          </cell>
        </row>
        <row r="174">
          <cell r="B174" t="str">
            <v>Huỳnh Văn Hưng 1967</v>
          </cell>
        </row>
        <row r="175">
          <cell r="F175">
            <v>480000</v>
          </cell>
        </row>
        <row r="177">
          <cell r="F177">
            <v>2700000</v>
          </cell>
        </row>
        <row r="180">
          <cell r="F180">
            <v>720000</v>
          </cell>
        </row>
        <row r="181">
          <cell r="F181">
            <v>195000</v>
          </cell>
        </row>
        <row r="183">
          <cell r="F183">
            <v>4950000</v>
          </cell>
        </row>
        <row r="186">
          <cell r="F186">
            <v>400000</v>
          </cell>
        </row>
        <row r="187">
          <cell r="F187">
            <v>3850000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B8" t="str">
            <v>Nguyễn Ngọc Đoàn (1938)</v>
          </cell>
        </row>
        <row r="9">
          <cell r="F9">
            <v>79908800</v>
          </cell>
        </row>
        <row r="15">
          <cell r="F15">
            <v>9856800</v>
          </cell>
        </row>
        <row r="20">
          <cell r="F20">
            <v>33599000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workbookViewId="0" topLeftCell="A1">
      <selection activeCell="A5" sqref="A5:L5"/>
    </sheetView>
  </sheetViews>
  <sheetFormatPr defaultColWidth="9.140625" defaultRowHeight="12.75"/>
  <cols>
    <col min="1" max="1" width="4.57421875" style="1" customWidth="1"/>
    <col min="2" max="2" width="22.7109375" style="1" customWidth="1"/>
    <col min="3" max="5" width="11.00390625" style="1" customWidth="1"/>
    <col min="6" max="7" width="11.140625" style="1" customWidth="1"/>
    <col min="8" max="8" width="10.140625" style="1" customWidth="1"/>
    <col min="9" max="9" width="9.140625" style="1" customWidth="1"/>
    <col min="10" max="10" width="9.8515625" style="1" customWidth="1"/>
    <col min="11" max="11" width="10.140625" style="1" customWidth="1"/>
    <col min="12" max="12" width="11.421875" style="1" customWidth="1"/>
    <col min="13" max="13" width="9.140625" style="1" customWidth="1"/>
    <col min="14" max="14" width="6.421875" style="1" customWidth="1"/>
    <col min="15" max="15" width="45.8515625" style="1" customWidth="1"/>
    <col min="16" max="16" width="16.7109375" style="1" customWidth="1"/>
    <col min="17" max="17" width="19.57421875" style="1" customWidth="1"/>
    <col min="18" max="18" width="17.140625" style="1" customWidth="1"/>
    <col min="19" max="16384" width="9.140625" style="1" customWidth="1"/>
  </cols>
  <sheetData>
    <row r="1" spans="1:12" ht="16.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6.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6.5">
      <c r="A3" s="40" t="s">
        <v>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6.5">
      <c r="A4" s="40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6.5">
      <c r="A5" s="41" t="s">
        <v>71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37" t="s">
        <v>2</v>
      </c>
      <c r="B7" s="37" t="s">
        <v>3</v>
      </c>
      <c r="C7" s="37" t="s">
        <v>4</v>
      </c>
      <c r="D7" s="37"/>
      <c r="E7" s="37"/>
      <c r="F7" s="37" t="s">
        <v>6</v>
      </c>
      <c r="G7" s="37"/>
      <c r="H7" s="37"/>
      <c r="I7" s="37"/>
      <c r="J7" s="37"/>
      <c r="K7" s="37"/>
      <c r="L7" s="37" t="s">
        <v>9</v>
      </c>
      <c r="M7" s="3"/>
      <c r="N7" s="3"/>
    </row>
    <row r="8" spans="1:14" ht="41.25">
      <c r="A8" s="37"/>
      <c r="B8" s="37"/>
      <c r="C8" s="4" t="s">
        <v>5</v>
      </c>
      <c r="D8" s="5" t="s">
        <v>10</v>
      </c>
      <c r="E8" s="5" t="s">
        <v>12</v>
      </c>
      <c r="F8" s="5" t="s">
        <v>7</v>
      </c>
      <c r="G8" s="5" t="s">
        <v>15</v>
      </c>
      <c r="H8" s="5" t="s">
        <v>11</v>
      </c>
      <c r="I8" s="5" t="s">
        <v>16</v>
      </c>
      <c r="J8" s="5" t="s">
        <v>8</v>
      </c>
      <c r="K8" s="5" t="s">
        <v>13</v>
      </c>
      <c r="L8" s="37"/>
      <c r="M8" s="3"/>
      <c r="N8" s="3"/>
    </row>
    <row r="9" spans="1:14" ht="16.5">
      <c r="A9" s="8">
        <v>1</v>
      </c>
      <c r="B9" s="11" t="str">
        <f>'[2]Sheet1'!$B$8</f>
        <v>Nguyễn Ngọc Đoàn (1938)</v>
      </c>
      <c r="C9" s="12">
        <f>'[2]Sheet1'!$F$9</f>
        <v>79908800</v>
      </c>
      <c r="D9" s="12">
        <f>'[2]Sheet1'!$F$20</f>
        <v>33599000</v>
      </c>
      <c r="E9" s="12">
        <f>'[2]Sheet1'!$F$15</f>
        <v>9856800</v>
      </c>
      <c r="F9" s="12">
        <f>'[1]thamdinh'!$F$61</f>
        <v>47878400</v>
      </c>
      <c r="G9" s="12">
        <f>'[1]thamdinh'!$F$64</f>
        <v>147344400</v>
      </c>
      <c r="H9" s="11">
        <f>0</f>
        <v>0</v>
      </c>
      <c r="I9" s="11">
        <f>0</f>
        <v>0</v>
      </c>
      <c r="J9" s="11">
        <f>0</f>
        <v>0</v>
      </c>
      <c r="K9" s="11">
        <f>0</f>
        <v>0</v>
      </c>
      <c r="L9" s="12">
        <f>SUM(C9:K9)</f>
        <v>318587400</v>
      </c>
      <c r="M9" s="3"/>
      <c r="N9" s="3"/>
    </row>
    <row r="10" spans="1:14" ht="16.5">
      <c r="A10" s="9">
        <v>2</v>
      </c>
      <c r="B10" s="13" t="str">
        <f>'[1]thamdinh'!$B$70</f>
        <v>Nguyễn Ngọc Thanh 1961</v>
      </c>
      <c r="C10" s="14">
        <f>'[1]thamdinh'!$F$71</f>
        <v>20438400</v>
      </c>
      <c r="D10" s="14">
        <f>'[1]thamdinh'!$F$78</f>
        <v>3480500</v>
      </c>
      <c r="E10" s="14">
        <f>'[1]thamdinh'!$F$76</f>
        <v>1531200</v>
      </c>
      <c r="F10" s="14">
        <f>'[1]thamdinh'!$F$94</f>
        <v>10540800</v>
      </c>
      <c r="G10" s="14">
        <f>'[1]thamdinh'!$F$97</f>
        <v>151200</v>
      </c>
      <c r="H10" s="13">
        <f>0</f>
        <v>0</v>
      </c>
      <c r="I10" s="13">
        <f>0</f>
        <v>0</v>
      </c>
      <c r="J10" s="14">
        <f>0</f>
        <v>0</v>
      </c>
      <c r="K10" s="13">
        <f>0</f>
        <v>0</v>
      </c>
      <c r="L10" s="14">
        <f aca="true" t="shared" si="0" ref="L10:L21">SUM(C10:K10)</f>
        <v>36142100</v>
      </c>
      <c r="M10" s="3"/>
      <c r="N10" s="3"/>
    </row>
    <row r="11" spans="1:18" ht="16.5">
      <c r="A11" s="9">
        <v>3</v>
      </c>
      <c r="B11" s="13" t="str">
        <f>'[1]thamdinh'!$B$103</f>
        <v>Hồ Thị Thương 1960</v>
      </c>
      <c r="C11" s="14">
        <f>'[1]thamdinh'!$F$104</f>
        <v>6352000</v>
      </c>
      <c r="D11" s="14">
        <f>'[1]thamdinh'!$F$108</f>
        <v>1508000</v>
      </c>
      <c r="E11" s="14">
        <f>'[1]thamdinh'!$F$106</f>
        <v>900000</v>
      </c>
      <c r="F11" s="14">
        <f>'[1]thamdinh'!$F$118</f>
        <v>12704000</v>
      </c>
      <c r="G11" s="13">
        <f>0</f>
        <v>0</v>
      </c>
      <c r="H11" s="14">
        <f>'[1]thamdinh'!$F$119</f>
        <v>2700000</v>
      </c>
      <c r="I11" s="14">
        <f>'[1]thamdinh'!$F$120</f>
        <v>400000</v>
      </c>
      <c r="J11" s="14">
        <f>'[1]thamdinh'!$F$121</f>
        <v>700000</v>
      </c>
      <c r="K11" s="14">
        <f>'[1]thamdinh'!$F$122</f>
        <v>1000000</v>
      </c>
      <c r="L11" s="14">
        <f t="shared" si="0"/>
        <v>26264000</v>
      </c>
      <c r="M11" s="3"/>
      <c r="N11" s="29" t="s">
        <v>2</v>
      </c>
      <c r="O11" s="29" t="s">
        <v>37</v>
      </c>
      <c r="P11" s="29" t="s">
        <v>38</v>
      </c>
      <c r="Q11" s="29" t="s">
        <v>39</v>
      </c>
      <c r="R11" s="29" t="s">
        <v>40</v>
      </c>
    </row>
    <row r="12" spans="1:18" ht="16.5">
      <c r="A12" s="9">
        <v>4</v>
      </c>
      <c r="B12" s="13" t="str">
        <f>'[1]thamdinh'!$B$123</f>
        <v>Hồ Văn Ngọc 1975</v>
      </c>
      <c r="C12" s="13">
        <f>0</f>
        <v>0</v>
      </c>
      <c r="D12" s="13">
        <f>0</f>
        <v>0</v>
      </c>
      <c r="E12" s="14">
        <f>'[1]thamdinh'!$F$124</f>
        <v>2310000</v>
      </c>
      <c r="F12" s="13">
        <f>0</f>
        <v>0</v>
      </c>
      <c r="G12" s="13">
        <f>0</f>
        <v>0</v>
      </c>
      <c r="H12" s="13">
        <f>0</f>
        <v>0</v>
      </c>
      <c r="I12" s="13">
        <f>0</f>
        <v>0</v>
      </c>
      <c r="J12" s="13">
        <f>0</f>
        <v>0</v>
      </c>
      <c r="K12" s="14">
        <f>'[1]thamdinh'!$F$127</f>
        <v>115500</v>
      </c>
      <c r="L12" s="14">
        <f t="shared" si="0"/>
        <v>2425500</v>
      </c>
      <c r="M12" s="3"/>
      <c r="N12" s="20" t="s">
        <v>41</v>
      </c>
      <c r="O12" s="21" t="s">
        <v>18</v>
      </c>
      <c r="P12" s="22">
        <f>P13+P17</f>
        <v>797613900</v>
      </c>
      <c r="Q12" s="22">
        <f>Q13+Q17</f>
        <v>657988404.7440805</v>
      </c>
      <c r="R12" s="22">
        <f>Q12-P12</f>
        <v>-139625495.25591946</v>
      </c>
    </row>
    <row r="13" spans="1:18" ht="16.5">
      <c r="A13" s="9">
        <v>5</v>
      </c>
      <c r="B13" s="13" t="str">
        <f>'[1]thamdinh'!$B$128</f>
        <v>Hồ Thanh Phước 1980</v>
      </c>
      <c r="C13" s="13">
        <f>0</f>
        <v>0</v>
      </c>
      <c r="D13" s="14">
        <f>0</f>
        <v>0</v>
      </c>
      <c r="E13" s="14">
        <f>'[1]thamdinh'!$F$129</f>
        <v>900000</v>
      </c>
      <c r="F13" s="13">
        <f>0</f>
        <v>0</v>
      </c>
      <c r="G13" s="13">
        <f>0</f>
        <v>0</v>
      </c>
      <c r="H13" s="13">
        <f>0</f>
        <v>0</v>
      </c>
      <c r="I13" s="13">
        <f>0</f>
        <v>0</v>
      </c>
      <c r="J13" s="13">
        <f>0</f>
        <v>0</v>
      </c>
      <c r="K13" s="14">
        <f>'[1]thamdinh'!$F$131</f>
        <v>45000</v>
      </c>
      <c r="L13" s="14">
        <f t="shared" si="0"/>
        <v>945000</v>
      </c>
      <c r="M13" s="3"/>
      <c r="N13" s="20">
        <v>1</v>
      </c>
      <c r="O13" s="21" t="s">
        <v>42</v>
      </c>
      <c r="P13" s="22">
        <f>SUM(P14:P16)</f>
        <v>567399500</v>
      </c>
      <c r="Q13" s="22">
        <f>SUM(Q14:Q16)</f>
        <v>296592200</v>
      </c>
      <c r="R13" s="22">
        <f aca="true" t="shared" si="1" ref="R13:R27">Q13-P13</f>
        <v>-270807300</v>
      </c>
    </row>
    <row r="14" spans="1:18" ht="16.5">
      <c r="A14" s="9">
        <v>6</v>
      </c>
      <c r="B14" s="13" t="str">
        <f>'[1]thamdinh'!$B$132</f>
        <v>Hồ Văn Hình 1974</v>
      </c>
      <c r="C14" s="13">
        <f>0</f>
        <v>0</v>
      </c>
      <c r="D14" s="14">
        <f>'[1]thamdinh'!$F$133</f>
        <v>14445000</v>
      </c>
      <c r="E14" s="13">
        <f>0</f>
        <v>0</v>
      </c>
      <c r="F14" s="13">
        <f>0</f>
        <v>0</v>
      </c>
      <c r="G14" s="13">
        <f>0</f>
        <v>0</v>
      </c>
      <c r="H14" s="13">
        <f>0</f>
        <v>0</v>
      </c>
      <c r="I14" s="13">
        <f>0</f>
        <v>0</v>
      </c>
      <c r="J14" s="13">
        <f>0</f>
        <v>0</v>
      </c>
      <c r="K14" s="13">
        <f>0</f>
        <v>0</v>
      </c>
      <c r="L14" s="14">
        <f t="shared" si="0"/>
        <v>14445000</v>
      </c>
      <c r="M14" s="3"/>
      <c r="N14" s="23" t="s">
        <v>43</v>
      </c>
      <c r="O14" s="24" t="s">
        <v>5</v>
      </c>
      <c r="P14" s="25">
        <v>429379200</v>
      </c>
      <c r="Q14" s="25">
        <f>E28</f>
        <v>173310400</v>
      </c>
      <c r="R14" s="22">
        <f t="shared" si="1"/>
        <v>-256068800</v>
      </c>
    </row>
    <row r="15" spans="1:18" ht="16.5">
      <c r="A15" s="9">
        <v>7</v>
      </c>
      <c r="B15" s="13" t="str">
        <f>'[1]thamdinh'!$B$138</f>
        <v>Nguyễn Thị Đoàn 1956</v>
      </c>
      <c r="C15" s="14">
        <f>'[1]thamdinh'!$F$139</f>
        <v>6400000</v>
      </c>
      <c r="D15" s="13">
        <f>0</f>
        <v>0</v>
      </c>
      <c r="E15" s="13">
        <v>0</v>
      </c>
      <c r="F15" s="14">
        <f>'[1]thamdinh'!$F$142</f>
        <v>12800000</v>
      </c>
      <c r="G15" s="13">
        <f>0</f>
        <v>0</v>
      </c>
      <c r="H15" s="14">
        <f>'[1]thamdinh'!$F$143</f>
        <v>165323.41392849764</v>
      </c>
      <c r="I15" s="13">
        <f>0</f>
        <v>0</v>
      </c>
      <c r="J15" s="13">
        <f>0</f>
        <v>0</v>
      </c>
      <c r="K15" s="13">
        <f>0</f>
        <v>0</v>
      </c>
      <c r="L15" s="14">
        <f t="shared" si="0"/>
        <v>19365323.413928498</v>
      </c>
      <c r="M15" s="3"/>
      <c r="N15" s="23" t="s">
        <v>44</v>
      </c>
      <c r="O15" s="24" t="s">
        <v>45</v>
      </c>
      <c r="P15" s="25">
        <v>91730000</v>
      </c>
      <c r="Q15" s="25">
        <f>E29</f>
        <v>89251500</v>
      </c>
      <c r="R15" s="22">
        <f t="shared" si="1"/>
        <v>-2478500</v>
      </c>
    </row>
    <row r="16" spans="1:18" ht="16.5">
      <c r="A16" s="9">
        <v>8</v>
      </c>
      <c r="B16" s="13" t="str">
        <f>'[1]thamdinh'!$B$144</f>
        <v>Đặng Minh Hà 1965</v>
      </c>
      <c r="C16" s="14">
        <f>0</f>
        <v>0</v>
      </c>
      <c r="D16" s="13">
        <f>0</f>
        <v>0</v>
      </c>
      <c r="E16" s="14">
        <f>'[1]thamdinh'!$F$145</f>
        <v>13582300</v>
      </c>
      <c r="F16" s="14">
        <f>0</f>
        <v>0</v>
      </c>
      <c r="G16" s="13">
        <f>0</f>
        <v>0</v>
      </c>
      <c r="H16" s="13">
        <f>0</f>
        <v>0</v>
      </c>
      <c r="I16" s="13">
        <f>0</f>
        <v>0</v>
      </c>
      <c r="J16" s="13">
        <f>0</f>
        <v>0</v>
      </c>
      <c r="K16" s="13">
        <f>0</f>
        <v>0</v>
      </c>
      <c r="L16" s="14">
        <f t="shared" si="0"/>
        <v>13582300</v>
      </c>
      <c r="M16" s="3"/>
      <c r="N16" s="23" t="s">
        <v>46</v>
      </c>
      <c r="O16" s="24" t="s">
        <v>47</v>
      </c>
      <c r="P16" s="25">
        <v>46290300</v>
      </c>
      <c r="Q16" s="25">
        <f>E30</f>
        <v>34030300</v>
      </c>
      <c r="R16" s="22">
        <f t="shared" si="1"/>
        <v>-12260000</v>
      </c>
    </row>
    <row r="17" spans="1:18" ht="16.5">
      <c r="A17" s="9">
        <v>9</v>
      </c>
      <c r="B17" s="13" t="str">
        <f>'[1]thamdinh'!$B$154</f>
        <v>Đinh Cao Cường </v>
      </c>
      <c r="C17" s="14">
        <f>'[1]thamdinh'!$F$155</f>
        <v>5011200</v>
      </c>
      <c r="D17" s="13">
        <f>0</f>
        <v>0</v>
      </c>
      <c r="E17" s="13">
        <f>0</f>
        <v>0</v>
      </c>
      <c r="F17" s="14">
        <f>'[1]thamdinh'!$F$158</f>
        <v>10022400</v>
      </c>
      <c r="G17" s="13">
        <f>0</f>
        <v>0</v>
      </c>
      <c r="H17" s="14">
        <f>'[1]thamdinh'!$F$159</f>
        <v>224181.3301521026</v>
      </c>
      <c r="I17" s="14">
        <f>0</f>
        <v>0</v>
      </c>
      <c r="J17" s="13">
        <f>0</f>
        <v>0</v>
      </c>
      <c r="K17" s="13">
        <f>0</f>
        <v>0</v>
      </c>
      <c r="L17" s="14">
        <f t="shared" si="0"/>
        <v>15257781.330152102</v>
      </c>
      <c r="M17" s="3"/>
      <c r="N17" s="20">
        <v>2</v>
      </c>
      <c r="O17" s="21" t="s">
        <v>48</v>
      </c>
      <c r="P17" s="26">
        <f>SUM(P18:P23)</f>
        <v>230214400</v>
      </c>
      <c r="Q17" s="31">
        <f>SUM(Q18:Q23)</f>
        <v>361396204.7440806</v>
      </c>
      <c r="R17" s="22">
        <f t="shared" si="1"/>
        <v>131181804.7440806</v>
      </c>
    </row>
    <row r="18" spans="1:18" ht="16.5">
      <c r="A18" s="9">
        <v>10</v>
      </c>
      <c r="B18" s="13" t="str">
        <f>'[1]thamdinh'!$B$160</f>
        <v>Nguyễn Bằng </v>
      </c>
      <c r="C18" s="13">
        <f>0</f>
        <v>0</v>
      </c>
      <c r="D18" s="14">
        <f>'[1]thamdinh'!$F$161</f>
        <v>33519000</v>
      </c>
      <c r="E18" s="13">
        <f>0</f>
        <v>0</v>
      </c>
      <c r="F18" s="13">
        <f>0</f>
        <v>0</v>
      </c>
      <c r="G18" s="13">
        <f>0</f>
        <v>0</v>
      </c>
      <c r="H18" s="13">
        <f>0</f>
        <v>0</v>
      </c>
      <c r="I18" s="13">
        <f>0</f>
        <v>0</v>
      </c>
      <c r="J18" s="13">
        <f>0</f>
        <v>0</v>
      </c>
      <c r="K18" s="13">
        <f>0</f>
        <v>0</v>
      </c>
      <c r="L18" s="14">
        <f t="shared" si="0"/>
        <v>33519000</v>
      </c>
      <c r="M18" s="3"/>
      <c r="N18" s="23" t="s">
        <v>49</v>
      </c>
      <c r="O18" s="32" t="s">
        <v>51</v>
      </c>
      <c r="P18" s="36">
        <v>230214400</v>
      </c>
      <c r="Q18" s="31">
        <f aca="true" t="shared" si="2" ref="Q18:Q23">E32</f>
        <v>204105600</v>
      </c>
      <c r="R18" s="22">
        <f t="shared" si="1"/>
        <v>-26108800</v>
      </c>
    </row>
    <row r="19" spans="1:18" ht="16.5">
      <c r="A19" s="9">
        <v>11</v>
      </c>
      <c r="B19" s="13" t="str">
        <f>'[1]thamdinh'!$B$167</f>
        <v>Trần Văn Minh 1955</v>
      </c>
      <c r="C19" s="14">
        <f>'[1]thamdinh'!$F$168</f>
        <v>54720000</v>
      </c>
      <c r="D19" s="13">
        <f>0</f>
        <v>0</v>
      </c>
      <c r="E19" s="13">
        <f>0</f>
        <v>0</v>
      </c>
      <c r="F19" s="14">
        <f>'[1]thamdinh'!$F$171</f>
        <v>109440000</v>
      </c>
      <c r="G19" s="13">
        <f>0</f>
        <v>0</v>
      </c>
      <c r="H19" s="13">
        <f>0</f>
        <v>0</v>
      </c>
      <c r="I19" s="13">
        <f>0</f>
        <v>0</v>
      </c>
      <c r="J19" s="13">
        <f>0</f>
        <v>0</v>
      </c>
      <c r="K19" s="13">
        <f>0</f>
        <v>0</v>
      </c>
      <c r="L19" s="14">
        <f t="shared" si="0"/>
        <v>164160000</v>
      </c>
      <c r="M19" s="3"/>
      <c r="N19" s="23" t="s">
        <v>50</v>
      </c>
      <c r="O19" s="32" t="s">
        <v>62</v>
      </c>
      <c r="P19" s="32">
        <v>0</v>
      </c>
      <c r="Q19" s="31">
        <f t="shared" si="2"/>
        <v>3089504.7440806003</v>
      </c>
      <c r="R19" s="22">
        <f t="shared" si="1"/>
        <v>3089504.7440806003</v>
      </c>
    </row>
    <row r="20" spans="1:18" ht="16.5">
      <c r="A20" s="9">
        <v>12</v>
      </c>
      <c r="B20" s="13" t="str">
        <f>'[1]thamdinh'!$B$174</f>
        <v>Huỳnh Văn Hưng 1967</v>
      </c>
      <c r="C20" s="14">
        <f>'[1]thamdinh'!$F$175</f>
        <v>480000</v>
      </c>
      <c r="D20" s="14">
        <f>'[1]thamdinh'!$F$177</f>
        <v>2700000</v>
      </c>
      <c r="E20" s="13">
        <f>0</f>
        <v>0</v>
      </c>
      <c r="F20" s="14">
        <f>'[1]thamdinh'!$F$180</f>
        <v>720000</v>
      </c>
      <c r="G20" s="13">
        <f>0</f>
        <v>0</v>
      </c>
      <c r="H20" s="13">
        <f>0</f>
        <v>0</v>
      </c>
      <c r="I20" s="13">
        <f>0</f>
        <v>0</v>
      </c>
      <c r="J20" s="13">
        <f>0</f>
        <v>0</v>
      </c>
      <c r="K20" s="14">
        <f>'[1]thamdinh'!$F$181</f>
        <v>195000</v>
      </c>
      <c r="L20" s="14">
        <f t="shared" si="0"/>
        <v>4095000</v>
      </c>
      <c r="M20" s="3"/>
      <c r="N20" s="23" t="s">
        <v>52</v>
      </c>
      <c r="O20" s="32" t="s">
        <v>63</v>
      </c>
      <c r="P20" s="32">
        <v>0</v>
      </c>
      <c r="Q20" s="31">
        <f t="shared" si="2"/>
        <v>147495600</v>
      </c>
      <c r="R20" s="22">
        <f t="shared" si="1"/>
        <v>147495600</v>
      </c>
    </row>
    <row r="21" spans="1:18" ht="31.5" customHeight="1">
      <c r="A21" s="9">
        <v>13</v>
      </c>
      <c r="B21" s="15" t="s">
        <v>14</v>
      </c>
      <c r="C21" s="13">
        <f>0</f>
        <v>0</v>
      </c>
      <c r="D21" s="13">
        <f>0</f>
        <v>0</v>
      </c>
      <c r="E21" s="14">
        <f>'[1]thamdinh'!$F$183</f>
        <v>4950000</v>
      </c>
      <c r="F21" s="14">
        <f>0</f>
        <v>0</v>
      </c>
      <c r="G21" s="13">
        <f>0</f>
        <v>0</v>
      </c>
      <c r="H21" s="13">
        <f>0</f>
        <v>0</v>
      </c>
      <c r="I21" s="14">
        <f>'[1]thamdinh'!$F$186</f>
        <v>400000</v>
      </c>
      <c r="J21" s="14">
        <f>'[1]thamdinh'!$F$187</f>
        <v>3850000</v>
      </c>
      <c r="K21" s="14">
        <v>0</v>
      </c>
      <c r="L21" s="14">
        <f t="shared" si="0"/>
        <v>9200000</v>
      </c>
      <c r="M21" s="3"/>
      <c r="N21" s="20" t="s">
        <v>56</v>
      </c>
      <c r="O21" s="32" t="s">
        <v>64</v>
      </c>
      <c r="P21" s="32">
        <v>0</v>
      </c>
      <c r="Q21" s="31">
        <f t="shared" si="2"/>
        <v>800000</v>
      </c>
      <c r="R21" s="22">
        <f t="shared" si="1"/>
        <v>800000</v>
      </c>
    </row>
    <row r="22" spans="1:18" s="2" customFormat="1" ht="16.5">
      <c r="A22" s="10"/>
      <c r="B22" s="16" t="s">
        <v>17</v>
      </c>
      <c r="C22" s="17">
        <f>SUM(C9:C21)</f>
        <v>173310400</v>
      </c>
      <c r="D22" s="17">
        <f aca="true" t="shared" si="3" ref="D22:L22">SUM(D9:D21)</f>
        <v>89251500</v>
      </c>
      <c r="E22" s="17">
        <f t="shared" si="3"/>
        <v>34030300</v>
      </c>
      <c r="F22" s="17">
        <f t="shared" si="3"/>
        <v>204105600</v>
      </c>
      <c r="G22" s="17">
        <f t="shared" si="3"/>
        <v>147495600</v>
      </c>
      <c r="H22" s="17">
        <f t="shared" si="3"/>
        <v>3089504.7440806003</v>
      </c>
      <c r="I22" s="17">
        <f t="shared" si="3"/>
        <v>800000</v>
      </c>
      <c r="J22" s="17">
        <f t="shared" si="3"/>
        <v>4550000</v>
      </c>
      <c r="K22" s="17">
        <f t="shared" si="3"/>
        <v>1355500</v>
      </c>
      <c r="L22" s="17">
        <f t="shared" si="3"/>
        <v>657988404.7440805</v>
      </c>
      <c r="M22" s="6"/>
      <c r="N22" s="23" t="s">
        <v>57</v>
      </c>
      <c r="O22" s="32" t="s">
        <v>65</v>
      </c>
      <c r="P22" s="32">
        <v>0</v>
      </c>
      <c r="Q22" s="31">
        <f t="shared" si="2"/>
        <v>4550000</v>
      </c>
      <c r="R22" s="22">
        <f t="shared" si="1"/>
        <v>4550000</v>
      </c>
    </row>
    <row r="23" spans="1:18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3" t="s">
        <v>58</v>
      </c>
      <c r="O23" s="32" t="s">
        <v>66</v>
      </c>
      <c r="P23" s="32">
        <v>0</v>
      </c>
      <c r="Q23" s="31">
        <f t="shared" si="2"/>
        <v>1355500</v>
      </c>
      <c r="R23" s="22">
        <f t="shared" si="1"/>
        <v>1355500</v>
      </c>
    </row>
    <row r="24" spans="1:18" ht="34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3" t="s">
        <v>53</v>
      </c>
      <c r="O24" s="33" t="s">
        <v>67</v>
      </c>
      <c r="P24" s="34">
        <f>P25+P26</f>
        <v>1139000</v>
      </c>
      <c r="Q24" s="34">
        <f>Q25+Q26</f>
        <v>1315976.809488161</v>
      </c>
      <c r="R24" s="22">
        <f t="shared" si="1"/>
        <v>176976.809488161</v>
      </c>
    </row>
    <row r="25" spans="1:18" ht="87.75" customHeight="1">
      <c r="A25" s="3"/>
      <c r="B25" s="39" t="s">
        <v>20</v>
      </c>
      <c r="C25" s="39"/>
      <c r="D25" s="39"/>
      <c r="E25" s="42">
        <f>E27+E31</f>
        <v>657988404.7440805</v>
      </c>
      <c r="F25" s="42"/>
      <c r="G25" s="3" t="s">
        <v>36</v>
      </c>
      <c r="H25" s="3"/>
      <c r="I25" s="3"/>
      <c r="J25" s="3"/>
      <c r="K25" s="3"/>
      <c r="L25" s="3"/>
      <c r="M25" s="3"/>
      <c r="N25" s="23" t="s">
        <v>59</v>
      </c>
      <c r="O25" s="32" t="s">
        <v>54</v>
      </c>
      <c r="P25" s="31">
        <v>854000</v>
      </c>
      <c r="Q25" s="31">
        <f>E39</f>
        <v>986982.6071161209</v>
      </c>
      <c r="R25" s="22">
        <f t="shared" si="1"/>
        <v>132982.60711612087</v>
      </c>
    </row>
    <row r="26" spans="1:18" ht="16.5">
      <c r="A26" s="3"/>
      <c r="B26" s="38" t="s">
        <v>19</v>
      </c>
      <c r="C26" s="38"/>
      <c r="D26" s="3"/>
      <c r="E26" s="18"/>
      <c r="F26" s="19"/>
      <c r="G26" s="3"/>
      <c r="H26" s="3"/>
      <c r="I26" s="3"/>
      <c r="J26" s="3"/>
      <c r="K26" s="3"/>
      <c r="L26" s="3"/>
      <c r="M26" s="3"/>
      <c r="N26" s="20" t="s">
        <v>60</v>
      </c>
      <c r="O26" s="32" t="s">
        <v>55</v>
      </c>
      <c r="P26" s="31">
        <v>285000</v>
      </c>
      <c r="Q26" s="31">
        <f>E40</f>
        <v>328994.20237204025</v>
      </c>
      <c r="R26" s="22">
        <f t="shared" si="1"/>
        <v>43994.20237204025</v>
      </c>
    </row>
    <row r="27" spans="1:18" ht="16.5">
      <c r="A27" s="3"/>
      <c r="B27" s="39" t="s">
        <v>21</v>
      </c>
      <c r="C27" s="39"/>
      <c r="D27" s="39"/>
      <c r="E27" s="42">
        <f>SUM(E28:E30)</f>
        <v>296592200</v>
      </c>
      <c r="F27" s="42"/>
      <c r="G27" s="3" t="s">
        <v>36</v>
      </c>
      <c r="H27" s="3"/>
      <c r="I27" s="3"/>
      <c r="J27" s="3"/>
      <c r="K27" s="3"/>
      <c r="L27" s="3"/>
      <c r="M27" s="3"/>
      <c r="N27" s="23"/>
      <c r="O27" s="20" t="s">
        <v>61</v>
      </c>
      <c r="P27" s="22">
        <f>P12+P24</f>
        <v>798752900</v>
      </c>
      <c r="Q27" s="22">
        <f>Q12+Q24</f>
        <v>659304381.5535687</v>
      </c>
      <c r="R27" s="22">
        <f t="shared" si="1"/>
        <v>-139448518.44643128</v>
      </c>
    </row>
    <row r="28" spans="1:18" ht="16.5">
      <c r="A28" s="3"/>
      <c r="B28" s="38" t="s">
        <v>22</v>
      </c>
      <c r="C28" s="38"/>
      <c r="D28" s="38"/>
      <c r="E28" s="43">
        <f>C22</f>
        <v>173310400</v>
      </c>
      <c r="F28" s="43"/>
      <c r="G28" s="3" t="s">
        <v>36</v>
      </c>
      <c r="H28" s="3"/>
      <c r="I28" s="3"/>
      <c r="J28" s="3"/>
      <c r="K28" s="3"/>
      <c r="L28" s="3"/>
      <c r="M28" s="3"/>
      <c r="N28" s="35"/>
      <c r="O28" s="27" t="s">
        <v>34</v>
      </c>
      <c r="P28" s="28">
        <v>558248600</v>
      </c>
      <c r="Q28" s="30">
        <v>616566000</v>
      </c>
      <c r="R28" s="22">
        <v>102343000</v>
      </c>
    </row>
    <row r="29" spans="1:14" ht="16.5">
      <c r="A29" s="3"/>
      <c r="B29" s="38" t="s">
        <v>23</v>
      </c>
      <c r="C29" s="38"/>
      <c r="D29" s="38"/>
      <c r="E29" s="43">
        <f>D22</f>
        <v>89251500</v>
      </c>
      <c r="F29" s="43"/>
      <c r="G29" s="3" t="s">
        <v>36</v>
      </c>
      <c r="H29" s="3"/>
      <c r="I29" s="3"/>
      <c r="J29" s="3"/>
      <c r="K29" s="3"/>
      <c r="L29" s="3"/>
      <c r="M29" s="3"/>
      <c r="N29" s="3"/>
    </row>
    <row r="30" spans="1:14" ht="16.5">
      <c r="A30" s="3"/>
      <c r="B30" s="38" t="s">
        <v>24</v>
      </c>
      <c r="C30" s="38"/>
      <c r="D30" s="38"/>
      <c r="E30" s="43">
        <f>E22</f>
        <v>34030300</v>
      </c>
      <c r="F30" s="43"/>
      <c r="G30" s="3" t="s">
        <v>36</v>
      </c>
      <c r="H30" s="3"/>
      <c r="I30" s="3"/>
      <c r="J30" s="3"/>
      <c r="K30" s="3"/>
      <c r="L30" s="3"/>
      <c r="M30" s="3"/>
      <c r="N30" s="3"/>
    </row>
    <row r="31" spans="1:14" ht="16.5">
      <c r="A31" s="3"/>
      <c r="B31" s="39" t="s">
        <v>30</v>
      </c>
      <c r="C31" s="39"/>
      <c r="D31" s="39"/>
      <c r="E31" s="42">
        <f>SUM(E32:E37)</f>
        <v>361396204.7440806</v>
      </c>
      <c r="F31" s="42"/>
      <c r="G31" s="3" t="s">
        <v>36</v>
      </c>
      <c r="H31" s="3"/>
      <c r="I31" s="3"/>
      <c r="J31" s="3"/>
      <c r="K31" s="3"/>
      <c r="L31" s="3"/>
      <c r="M31" s="3"/>
      <c r="N31" s="3"/>
    </row>
    <row r="32" spans="1:14" ht="16.5">
      <c r="A32" s="3"/>
      <c r="B32" s="38" t="s">
        <v>25</v>
      </c>
      <c r="C32" s="38"/>
      <c r="D32" s="38"/>
      <c r="E32" s="43">
        <f>F22</f>
        <v>204105600</v>
      </c>
      <c r="F32" s="43"/>
      <c r="G32" s="3" t="s">
        <v>36</v>
      </c>
      <c r="H32" s="3"/>
      <c r="I32" s="3"/>
      <c r="J32" s="3"/>
      <c r="K32" s="3"/>
      <c r="L32" s="3"/>
      <c r="M32" s="3"/>
      <c r="N32" s="3"/>
    </row>
    <row r="33" spans="1:14" ht="16.5">
      <c r="A33" s="3"/>
      <c r="B33" s="38" t="s">
        <v>26</v>
      </c>
      <c r="C33" s="38"/>
      <c r="D33" s="38"/>
      <c r="E33" s="43">
        <f>H22</f>
        <v>3089504.7440806003</v>
      </c>
      <c r="F33" s="43"/>
      <c r="G33" s="3" t="s">
        <v>36</v>
      </c>
      <c r="H33" s="3"/>
      <c r="I33" s="3"/>
      <c r="J33" s="3"/>
      <c r="K33" s="3"/>
      <c r="L33" s="3"/>
      <c r="M33" s="3"/>
      <c r="N33" s="3"/>
    </row>
    <row r="34" spans="1:14" ht="16.5">
      <c r="A34" s="3"/>
      <c r="B34" s="38" t="s">
        <v>27</v>
      </c>
      <c r="C34" s="38"/>
      <c r="D34" s="38"/>
      <c r="E34" s="43">
        <f>G22</f>
        <v>147495600</v>
      </c>
      <c r="F34" s="43"/>
      <c r="G34" s="3" t="s">
        <v>36</v>
      </c>
      <c r="H34" s="3"/>
      <c r="I34" s="3"/>
      <c r="J34" s="3"/>
      <c r="K34" s="3"/>
      <c r="L34" s="3"/>
      <c r="M34" s="3"/>
      <c r="N34" s="3"/>
    </row>
    <row r="35" spans="1:14" ht="16.5">
      <c r="A35" s="3"/>
      <c r="B35" s="38" t="s">
        <v>28</v>
      </c>
      <c r="C35" s="38"/>
      <c r="D35" s="38"/>
      <c r="E35" s="43">
        <f>I22</f>
        <v>800000</v>
      </c>
      <c r="F35" s="43"/>
      <c r="G35" s="3" t="s">
        <v>36</v>
      </c>
      <c r="H35" s="3"/>
      <c r="I35" s="3"/>
      <c r="J35" s="3"/>
      <c r="K35" s="3"/>
      <c r="L35" s="3"/>
      <c r="M35" s="3"/>
      <c r="N35" s="3"/>
    </row>
    <row r="36" spans="1:14" ht="16.5">
      <c r="A36" s="3"/>
      <c r="B36" s="38" t="s">
        <v>29</v>
      </c>
      <c r="C36" s="38"/>
      <c r="D36" s="38"/>
      <c r="E36" s="43">
        <f>J22</f>
        <v>4550000</v>
      </c>
      <c r="F36" s="43"/>
      <c r="G36" s="3" t="s">
        <v>36</v>
      </c>
      <c r="H36" s="3"/>
      <c r="I36" s="3"/>
      <c r="J36" s="3"/>
      <c r="K36" s="3"/>
      <c r="L36" s="3"/>
      <c r="M36" s="3"/>
      <c r="N36" s="3"/>
    </row>
    <row r="37" spans="1:14" ht="16.5">
      <c r="A37" s="3"/>
      <c r="B37" s="38" t="s">
        <v>35</v>
      </c>
      <c r="C37" s="38"/>
      <c r="D37" s="38"/>
      <c r="E37" s="43">
        <f>K22</f>
        <v>1355500</v>
      </c>
      <c r="F37" s="43"/>
      <c r="G37" s="3" t="s">
        <v>36</v>
      </c>
      <c r="H37" s="3"/>
      <c r="I37" s="3"/>
      <c r="J37" s="3"/>
      <c r="K37" s="3"/>
      <c r="L37" s="3"/>
      <c r="M37" s="3"/>
      <c r="N37" s="3"/>
    </row>
    <row r="38" spans="1:14" ht="16.5">
      <c r="A38" s="3"/>
      <c r="B38" s="39" t="s">
        <v>31</v>
      </c>
      <c r="C38" s="39"/>
      <c r="D38" s="39"/>
      <c r="E38" s="42">
        <f>E39+E40</f>
        <v>1315976.809488161</v>
      </c>
      <c r="F38" s="42"/>
      <c r="G38" s="3" t="s">
        <v>36</v>
      </c>
      <c r="H38" s="3"/>
      <c r="I38" s="3"/>
      <c r="J38" s="3"/>
      <c r="K38" s="3"/>
      <c r="L38" s="3"/>
      <c r="M38" s="3"/>
      <c r="N38" s="3"/>
    </row>
    <row r="39" spans="1:14" ht="16.5">
      <c r="A39" s="3"/>
      <c r="B39" s="38" t="s">
        <v>32</v>
      </c>
      <c r="C39" s="38"/>
      <c r="D39" s="38"/>
      <c r="E39" s="43">
        <f>0.15/100*(E27+E31)</f>
        <v>986982.6071161209</v>
      </c>
      <c r="F39" s="43"/>
      <c r="G39" s="3" t="s">
        <v>36</v>
      </c>
      <c r="H39" s="3"/>
      <c r="I39" s="3"/>
      <c r="J39" s="3"/>
      <c r="K39" s="3"/>
      <c r="L39" s="3"/>
      <c r="M39" s="3"/>
      <c r="N39" s="3"/>
    </row>
    <row r="40" spans="1:14" ht="16.5">
      <c r="A40" s="3"/>
      <c r="B40" s="38" t="s">
        <v>33</v>
      </c>
      <c r="C40" s="38"/>
      <c r="D40" s="38"/>
      <c r="E40" s="43">
        <f>0.05/100*(E27+E31)</f>
        <v>328994.20237204025</v>
      </c>
      <c r="F40" s="43"/>
      <c r="G40" s="3" t="s">
        <v>36</v>
      </c>
      <c r="H40" s="3"/>
      <c r="I40" s="3"/>
      <c r="J40" s="3"/>
      <c r="K40" s="3"/>
      <c r="L40" s="3"/>
      <c r="M40" s="3"/>
      <c r="N40" s="3"/>
    </row>
    <row r="41" spans="1:14" ht="16.5">
      <c r="A41" s="3"/>
      <c r="B41" s="44" t="s">
        <v>17</v>
      </c>
      <c r="C41" s="44"/>
      <c r="D41" s="44"/>
      <c r="E41" s="42">
        <f>E25+E38</f>
        <v>659304381.5535687</v>
      </c>
      <c r="F41" s="42"/>
      <c r="G41" s="3" t="s">
        <v>36</v>
      </c>
      <c r="H41" s="3"/>
      <c r="I41" s="3"/>
      <c r="J41" s="3"/>
      <c r="K41" s="3"/>
      <c r="L41" s="3"/>
      <c r="M41" s="3"/>
      <c r="N41" s="3"/>
    </row>
    <row r="42" spans="1:14" ht="16.5">
      <c r="A42" s="3"/>
      <c r="B42" s="7" t="s">
        <v>70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6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6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6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6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6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6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6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6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6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6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6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6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6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6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6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6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6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6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6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6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6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6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6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6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6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6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6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6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6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6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6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6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6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6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6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6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6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6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6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6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6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6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6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6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6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6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6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6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6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6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6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6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6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6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6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6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6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6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6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6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6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6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6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6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6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6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6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</sheetData>
  <mergeCells count="43">
    <mergeCell ref="E41:F41"/>
    <mergeCell ref="E37:F37"/>
    <mergeCell ref="E38:F38"/>
    <mergeCell ref="E39:F39"/>
    <mergeCell ref="E40:F40"/>
    <mergeCell ref="B41:D41"/>
    <mergeCell ref="B37:D37"/>
    <mergeCell ref="E29:F29"/>
    <mergeCell ref="E30:F30"/>
    <mergeCell ref="E31:F31"/>
    <mergeCell ref="E32:F32"/>
    <mergeCell ref="E33:F33"/>
    <mergeCell ref="E34:F34"/>
    <mergeCell ref="E35:F35"/>
    <mergeCell ref="E36:F36"/>
    <mergeCell ref="B39:D39"/>
    <mergeCell ref="B40:D40"/>
    <mergeCell ref="B31:D31"/>
    <mergeCell ref="B32:D32"/>
    <mergeCell ref="B33:D33"/>
    <mergeCell ref="B34:D34"/>
    <mergeCell ref="B35:D35"/>
    <mergeCell ref="B36:D36"/>
    <mergeCell ref="E27:F27"/>
    <mergeCell ref="E28:F28"/>
    <mergeCell ref="B29:D29"/>
    <mergeCell ref="B30:D30"/>
    <mergeCell ref="B27:D27"/>
    <mergeCell ref="B28:D28"/>
    <mergeCell ref="B38:D38"/>
    <mergeCell ref="A1:L1"/>
    <mergeCell ref="A2:L2"/>
    <mergeCell ref="A3:L3"/>
    <mergeCell ref="A4:L4"/>
    <mergeCell ref="A5:L5"/>
    <mergeCell ref="B25:D25"/>
    <mergeCell ref="E25:F25"/>
    <mergeCell ref="L7:L8"/>
    <mergeCell ref="A7:A8"/>
    <mergeCell ref="B7:B8"/>
    <mergeCell ref="B26:C26"/>
    <mergeCell ref="C7:E7"/>
    <mergeCell ref="F7:K7"/>
  </mergeCells>
  <printOptions/>
  <pageMargins left="0.97" right="0.41" top="0.83" bottom="1" header="0.4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0905.356.432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MrDung</dc:creator>
  <cp:keywords/>
  <dc:description/>
  <cp:lastModifiedBy>User</cp:lastModifiedBy>
  <cp:lastPrinted>2010-07-30T09:21:35Z</cp:lastPrinted>
  <dcterms:created xsi:type="dcterms:W3CDTF">2010-07-12T02:23:58Z</dcterms:created>
  <dcterms:modified xsi:type="dcterms:W3CDTF">2010-07-30T08:27:56Z</dcterms:modified>
  <cp:category/>
  <cp:version/>
  <cp:contentType/>
  <cp:contentStatus/>
</cp:coreProperties>
</file>