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120" windowHeight="5400" activeTab="1"/>
  </bookViews>
  <sheets>
    <sheet name="Sheet1" sheetId="1" r:id="rId1"/>
    <sheet name="Danh muc phan bo" sheetId="2" r:id="rId2"/>
    <sheet name="Sheet2" sheetId="3" r:id="rId3"/>
    <sheet name="Sheet3" sheetId="4" r:id="rId4"/>
  </sheets>
  <definedNames>
    <definedName name="_xlnm.Print_Titles" localSheetId="1">'Danh muc phan bo'!$4:$4</definedName>
  </definedNames>
  <calcPr fullCalcOnLoad="1"/>
</workbook>
</file>

<file path=xl/sharedStrings.xml><?xml version="1.0" encoding="utf-8"?>
<sst xmlns="http://schemas.openxmlformats.org/spreadsheetml/2006/main" count="185" uniqueCount="135">
  <si>
    <t xml:space="preserve">UỶ BAN NHÂN DÂN TỈNH QUẢNG NAM </t>
  </si>
  <si>
    <t xml:space="preserve">SỞ TÀI CHÍNH  </t>
  </si>
  <si>
    <t>DANH MỤC CÔNG TRÌNH TẠM ỨNG NĂM 2009</t>
  </si>
  <si>
    <t xml:space="preserve"> (THEO CÔNG VĂN SỐ 10926/BTC-ĐT, 31/7/2009)</t>
  </si>
  <si>
    <t>(Kèm theo Công văn số:          /STC-ĐT ngày       tháng 9 năm 2010)</t>
  </si>
  <si>
    <t>ĐVT: triệu đồng</t>
  </si>
  <si>
    <t>Chủ</t>
  </si>
  <si>
    <t xml:space="preserve">Kế hoạch </t>
  </si>
  <si>
    <t xml:space="preserve">Kế hoạch điều chỉnh, bổ sung </t>
  </si>
  <si>
    <t xml:space="preserve">Lũy kế </t>
  </si>
  <si>
    <t xml:space="preserve">KBNN thanh toán </t>
  </si>
  <si>
    <t xml:space="preserve">Tồn </t>
  </si>
  <si>
    <t>Tỷ lệ %</t>
  </si>
  <si>
    <t>STT</t>
  </si>
  <si>
    <t xml:space="preserve">Danh mục công trình </t>
  </si>
  <si>
    <t xml:space="preserve">đầu </t>
  </si>
  <si>
    <t>vốn XDCB</t>
  </si>
  <si>
    <t xml:space="preserve">Tổng </t>
  </si>
  <si>
    <t>Trong đó:</t>
  </si>
  <si>
    <t xml:space="preserve">giá trị </t>
  </si>
  <si>
    <t xml:space="preserve">Trong đó: </t>
  </si>
  <si>
    <t xml:space="preserve">dư </t>
  </si>
  <si>
    <t xml:space="preserve">so với </t>
  </si>
  <si>
    <t xml:space="preserve">tư </t>
  </si>
  <si>
    <t>năm 2009</t>
  </si>
  <si>
    <t>điều chỉnh</t>
  </si>
  <si>
    <t xml:space="preserve">số </t>
  </si>
  <si>
    <t xml:space="preserve">Tăng </t>
  </si>
  <si>
    <t xml:space="preserve">Giảm </t>
  </si>
  <si>
    <t>KLHT</t>
  </si>
  <si>
    <t xml:space="preserve">Thanh toán </t>
  </si>
  <si>
    <t xml:space="preserve">Tạm ứng </t>
  </si>
  <si>
    <t xml:space="preserve">kế </t>
  </si>
  <si>
    <t xml:space="preserve">KH </t>
  </si>
  <si>
    <t xml:space="preserve">bổ sung </t>
  </si>
  <si>
    <t>(+)</t>
  </si>
  <si>
    <t>(-)</t>
  </si>
  <si>
    <t xml:space="preserve">hoạch </t>
  </si>
  <si>
    <t>A</t>
  </si>
  <si>
    <t>B</t>
  </si>
  <si>
    <t xml:space="preserve">C </t>
  </si>
  <si>
    <t>9=1-7</t>
  </si>
  <si>
    <t>TỔNG SỐ</t>
  </si>
  <si>
    <t>TRUNG ƯƠNG TẠM ỨNG:   (QĐ 3139/QĐ-UB ngày 16/9/2009; QĐ 3697/QĐ-UB ngày 30/10/2009; QĐ 3821/QĐ-UBND ngày 10/11/2009; QĐ 4437/QĐ-UBND ngày 24/12/2009)</t>
  </si>
  <si>
    <t xml:space="preserve">Dự án Phát triển tỉnh Quảng Nam </t>
  </si>
  <si>
    <t>Sở NN&amp;PTNT</t>
  </si>
  <si>
    <t>DA Phát triển nông thôn tổng hợp các tỉnh miền Trung (QĐ 4437, 24/12/2009)</t>
  </si>
  <si>
    <t>Khôi phục rừng và quản lý rừng bền vững  (QĐ4437, 24/12/2009)</t>
  </si>
  <si>
    <t>DA Phát triển ngành lâm nghiệp (QĐ4437, 24/12/2009)</t>
  </si>
  <si>
    <t>Trồng rừng phòng hộ đầu nguồn các hồ chứa (QĐ 3697/QĐ-UB ngày 30/10/2009)</t>
  </si>
  <si>
    <t>DA ngành cơ sở hạ tầng nông thôn</t>
  </si>
  <si>
    <t>Nông lâm kết hợp góp phần giảm nghèo</t>
  </si>
  <si>
    <t>Khu neo đậu tránh trú bão cho tàu cá An Hòa, huyện Núi Thành</t>
  </si>
  <si>
    <t>DA nâng cao năng lực chăm sóc mắt do Quỹ Fred Hollơs tài trợ</t>
  </si>
  <si>
    <t>Sở Y tế</t>
  </si>
  <si>
    <t xml:space="preserve">Đối ứng dự án mua sắm trang thiết bị y tế Bệnh viện Đa khoa khu vực miền núi phía Bắc </t>
  </si>
  <si>
    <t>DA hỗ trợ Y tế vùng Duyên Hải Nam Trung bộ</t>
  </si>
  <si>
    <t>Cải thiện môi trường đô thị miền Trung, TP Tam Kỳ</t>
  </si>
  <si>
    <t>Ban quản lý DA cải thiện MT</t>
  </si>
  <si>
    <t>13a</t>
  </si>
  <si>
    <t>Nhà máy nước Đông Phú, Quế Sơn  (công tác khảo sát lập dự án) (QĐ 3632, 27/10)</t>
  </si>
  <si>
    <t>BQL DA vốn JBIC</t>
  </si>
  <si>
    <t>13b</t>
  </si>
  <si>
    <t>Nhà máy nước Đông Phú, Quế Sơn  (công tác GPMB, KSTK, Chi phí quản lý dự án) (QĐ 3632, 27/10)</t>
  </si>
  <si>
    <t xml:space="preserve">Công ty MT ĐT </t>
  </si>
  <si>
    <t>Hạ tầng nông thôn dựa vào cộng đồng</t>
  </si>
  <si>
    <t>BQLDA hạ tầng NT dựa vào CĐ tỉnh</t>
  </si>
  <si>
    <t xml:space="preserve">Năng lượng nông thôn giai đoạn II </t>
  </si>
  <si>
    <t xml:space="preserve">BQL DA năng lượng nông thôn giai đoạn II tỉnh Quảng Nam </t>
  </si>
  <si>
    <t xml:space="preserve">Dự án làng Hòa Bình Việt - Hàn </t>
  </si>
  <si>
    <t>Sở LĐ TB &amp; XH</t>
  </si>
  <si>
    <t>DA hệ thống cấp nước thị trấn Khâm Đức, PSơn</t>
  </si>
  <si>
    <t>Công ty XD &amp; CTN Qnam</t>
  </si>
  <si>
    <t>DA Thủy điện Ga ri, huyện Tây Giang (QĐ 4118, 02/12/2009)</t>
  </si>
  <si>
    <t>BQL các DA CN Qnam</t>
  </si>
  <si>
    <t>Hỗ trợ đền bù GPMB đường xã Ba-xã Tư, huyện Đông giang thuộc Dự án JBIC</t>
  </si>
  <si>
    <t>UBND huyện Đông Giang</t>
  </si>
  <si>
    <t>Chi phí hoạt động năm 2009 BQL (QĐ 3821, 10/11)</t>
  </si>
  <si>
    <t>BQL các DA đầu tư nguồn ODA</t>
  </si>
  <si>
    <t>GPMB xây dựng Trung tâm kiểm định công tơ, sản xuất vật tư thiết bị (QĐ 3821, 10/11/2009)</t>
  </si>
  <si>
    <t>Chủ đầu tư</t>
  </si>
  <si>
    <t>Số tiền</t>
  </si>
  <si>
    <t>Ghi chú</t>
  </si>
  <si>
    <t>Mã dự án</t>
  </si>
  <si>
    <t>Danh mục dự án</t>
  </si>
  <si>
    <t xml:space="preserve">DANH MỤC CHI TIẾT CÁC DỰ ÁN ODA 
ĐƯỢC BỔ SUNG VỐN ĐỐI ỨNG VÀ THU HỒI TẠM ỨNG NĂM 2009 </t>
  </si>
  <si>
    <t>7000864</t>
  </si>
  <si>
    <t>7139450</t>
  </si>
  <si>
    <t>7113813</t>
  </si>
  <si>
    <t>7132542</t>
  </si>
  <si>
    <t>7030473</t>
  </si>
  <si>
    <t>7163791</t>
  </si>
  <si>
    <t>7032091</t>
  </si>
  <si>
    <t>7032023</t>
  </si>
  <si>
    <t>7154826</t>
  </si>
  <si>
    <t>7027008</t>
  </si>
  <si>
    <t>7181699</t>
  </si>
  <si>
    <t>7030360</t>
  </si>
  <si>
    <t>Dự án Phát triển lưới điện nông thôn:
- Chi phí hoạt động năm 2009 BQL: 40trđ 
- GPMB xây dựng Trung tâm kiểm định công tơ, sản xuất vật tư thiết bị: 260 trđ</t>
  </si>
  <si>
    <t>7034527</t>
  </si>
  <si>
    <t xml:space="preserve">Dự án Phát triển nông thôn tổng hợp các tỉnh miền Trung </t>
  </si>
  <si>
    <t xml:space="preserve">Dự án Khôi phục rừng và quản lý rừng bền vững  </t>
  </si>
  <si>
    <t xml:space="preserve">Dự án Phát triển ngành lâm nghiệp </t>
  </si>
  <si>
    <t xml:space="preserve">Dự án Trồng rừng phòng hộ đầu nguồn các hồ chứa </t>
  </si>
  <si>
    <t>Dự án ngành cơ sở hạ tầng nông thôn</t>
  </si>
  <si>
    <t>Dự án Nông lâm kết hợp góp phần giảm nghèo</t>
  </si>
  <si>
    <t>Dự án nâng cao năng lực chăm sóc mắt do Quỹ Fred Hollows tài trợ</t>
  </si>
  <si>
    <t xml:space="preserve">Dự án mua sắm trang thiết bị y tế Bệnh viện Đa khoa khu vực miền núi phía Bắc </t>
  </si>
  <si>
    <t>Dự án hỗ trợ Y tế vùng Duyên Hải Nam Trung bộ</t>
  </si>
  <si>
    <t>Dự án Cải thiện môi trường đô thị miền Trung, Thành phố Tam Kỳ</t>
  </si>
  <si>
    <t>Mã ngành
 kinh tế</t>
  </si>
  <si>
    <t>223</t>
  </si>
  <si>
    <t>167</t>
  </si>
  <si>
    <t>017</t>
  </si>
  <si>
    <t>018</t>
  </si>
  <si>
    <t>023</t>
  </si>
  <si>
    <t>526</t>
  </si>
  <si>
    <t>521</t>
  </si>
  <si>
    <t>134</t>
  </si>
  <si>
    <t>131</t>
  </si>
  <si>
    <t>BQL dự án vốn JBIC</t>
  </si>
  <si>
    <t xml:space="preserve">BQL dự án Năng lượng nông thôn giai đoạn  II tỉnh Quảng Nam </t>
  </si>
  <si>
    <t xml:space="preserve">Sở Lao động - Thương binh và xã hội </t>
  </si>
  <si>
    <t>Công ty Xây dựng và cấp thoát nước Quảng Nam</t>
  </si>
  <si>
    <t>Dự án Hệ thống cấp nước thị trấn Khâm Đức, huyện Phước Sơn</t>
  </si>
  <si>
    <t xml:space="preserve">Dự án Thủy điện Ga ri, huyện Tây Giang </t>
  </si>
  <si>
    <t xml:space="preserve">BQL các dự án Công nghiệp Quảng Nam </t>
  </si>
  <si>
    <t>BQL các dự án đầu tư nguồn ODA Quảng Nam</t>
  </si>
  <si>
    <t>BQL dự án Cải thiện môi trường đô thị Tam Kỳ</t>
  </si>
  <si>
    <t xml:space="preserve">Công ty Môi trường đô thị Quảng Nam </t>
  </si>
  <si>
    <t xml:space="preserve">Khảo sát lập dự án đầu tư Dự án Nhà máy nước Đông Phú, huyện Quế Sơn </t>
  </si>
  <si>
    <t xml:space="preserve">GPMB-BTTH, khảo sát thiết kế lập dự tóan, chi phí quản lý Dự án Nhà máy nước Đông Phú, huyện Quế Sơn </t>
  </si>
  <si>
    <t>7002284</t>
  </si>
  <si>
    <t>BQL dự án Hạ tầng nông thôn dựa vào cộng đồng</t>
  </si>
  <si>
    <t>(Kèm theo Quyết định số    3143  /QĐ-UBND ngày   30   /  9   /2010 của UBND tỉnh)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</si>
</sst>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.000"/>
    <numFmt numFmtId="166" formatCode="_-* #,##0_-;\-* #,##0_-;_-* &quot;-&quot;??_-;_-@_-"/>
    <numFmt numFmtId="167" formatCode="#,##0.00000"/>
    <numFmt numFmtId="168" formatCode="#,##0.0000"/>
    <numFmt numFmtId="169" formatCode="#,##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sz val="12"/>
      <name val=".vntime"/>
      <family val="2"/>
    </font>
    <font>
      <b/>
      <sz val="12"/>
      <name val=".VnTimeH"/>
      <family val="2"/>
    </font>
    <font>
      <b/>
      <u val="single"/>
      <sz val="12"/>
      <name val=".VnTime"/>
      <family val="2"/>
    </font>
    <font>
      <u val="single"/>
      <sz val="10"/>
      <color indexed="12"/>
      <name val="Arial"/>
      <family val="0"/>
    </font>
    <font>
      <b/>
      <sz val="12"/>
      <name val="VNtimes new roman"/>
      <family val="2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VNtimes new roman"/>
      <family val="2"/>
    </font>
    <font>
      <sz val="12"/>
      <color indexed="10"/>
      <name val="Arial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0"/>
    </font>
    <font>
      <sz val="12"/>
      <name val="VNtimes new roman"/>
      <family val="0"/>
    </font>
    <font>
      <u val="single"/>
      <sz val="12"/>
      <color indexed="10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Continuous"/>
    </xf>
    <xf numFmtId="165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centerContinuous"/>
    </xf>
    <xf numFmtId="165" fontId="2" fillId="0" borderId="2" xfId="0" applyNumberFormat="1" applyFont="1" applyFill="1" applyBorder="1" applyAlignment="1">
      <alignment horizontal="centerContinuous"/>
    </xf>
    <xf numFmtId="164" fontId="2" fillId="0" borderId="2" xfId="0" applyNumberFormat="1" applyFont="1" applyFill="1" applyBorder="1" applyAlignment="1">
      <alignment horizontal="centerContinuous"/>
    </xf>
    <xf numFmtId="164" fontId="2" fillId="0" borderId="3" xfId="0" applyNumberFormat="1" applyFont="1" applyFill="1" applyBorder="1" applyAlignment="1">
      <alignment horizontal="centerContinuous"/>
    </xf>
    <xf numFmtId="164" fontId="6" fillId="0" borderId="3" xfId="0" applyNumberFormat="1" applyFont="1" applyFill="1" applyBorder="1" applyAlignment="1">
      <alignment horizontal="centerContinuous"/>
    </xf>
    <xf numFmtId="165" fontId="2" fillId="0" borderId="2" xfId="0" applyNumberFormat="1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Continuous"/>
    </xf>
    <xf numFmtId="164" fontId="2" fillId="0" borderId="4" xfId="0" applyNumberFormat="1" applyFont="1" applyFill="1" applyBorder="1" applyAlignment="1">
      <alignment horizontal="centerContinuous"/>
    </xf>
    <xf numFmtId="164" fontId="2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Continuous"/>
    </xf>
    <xf numFmtId="164" fontId="5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3" fontId="5" fillId="0" borderId="4" xfId="0" applyNumberFormat="1" applyFont="1" applyFill="1" applyBorder="1" applyAlignment="1">
      <alignment horizontal="right"/>
    </xf>
    <xf numFmtId="165" fontId="7" fillId="0" borderId="4" xfId="19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/>
    </xf>
    <xf numFmtId="165" fontId="6" fillId="0" borderId="5" xfId="0" applyNumberFormat="1" applyFont="1" applyFill="1" applyBorder="1" applyAlignment="1">
      <alignment horizontal="centerContinuous"/>
    </xf>
    <xf numFmtId="164" fontId="2" fillId="0" borderId="5" xfId="0" applyNumberFormat="1" applyFont="1" applyFill="1" applyBorder="1" applyAlignment="1">
      <alignment horizontal="centerContinuous"/>
    </xf>
    <xf numFmtId="164" fontId="2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centerContinuous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Continuous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centerContinuous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164" fontId="11" fillId="0" borderId="6" xfId="15" applyNumberFormat="1" applyFont="1" applyBorder="1" applyAlignment="1">
      <alignment horizontal="right" vertical="center" wrapText="1"/>
    </xf>
    <xf numFmtId="3" fontId="12" fillId="0" borderId="4" xfId="0" applyNumberFormat="1" applyFont="1" applyFill="1" applyBorder="1" applyAlignment="1">
      <alignment horizontal="centerContinuous" vertical="center" wrapText="1"/>
    </xf>
    <xf numFmtId="0" fontId="13" fillId="0" borderId="0" xfId="0" applyFont="1" applyAlignment="1">
      <alignment/>
    </xf>
    <xf numFmtId="166" fontId="14" fillId="0" borderId="6" xfId="15" applyNumberFormat="1" applyFont="1" applyBorder="1" applyAlignment="1">
      <alignment horizontal="center" vertical="center" wrapText="1"/>
    </xf>
    <xf numFmtId="166" fontId="14" fillId="0" borderId="6" xfId="15" applyNumberFormat="1" applyFont="1" applyBorder="1" applyAlignment="1">
      <alignment horizontal="left" vertical="center" wrapText="1"/>
    </xf>
    <xf numFmtId="164" fontId="14" fillId="0" borderId="6" xfId="15" applyNumberFormat="1" applyFont="1" applyBorder="1" applyAlignment="1">
      <alignment horizontal="right" vertical="center" wrapText="1"/>
    </xf>
    <xf numFmtId="167" fontId="15" fillId="0" borderId="6" xfId="0" applyNumberFormat="1" applyFont="1" applyFill="1" applyBorder="1" applyAlignment="1">
      <alignment vertical="center" wrapText="1"/>
    </xf>
    <xf numFmtId="3" fontId="1" fillId="0" borderId="6" xfId="15" applyNumberFormat="1" applyFont="1" applyFill="1" applyBorder="1" applyAlignment="1">
      <alignment horizontal="center" vertical="center" wrapText="1"/>
    </xf>
    <xf numFmtId="3" fontId="1" fillId="0" borderId="6" xfId="15" applyNumberFormat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164" fontId="1" fillId="0" borderId="6" xfId="15" applyNumberFormat="1" applyFont="1" applyBorder="1" applyAlignment="1">
      <alignment horizontal="right" vertical="center" wrapText="1"/>
    </xf>
    <xf numFmtId="164" fontId="16" fillId="0" borderId="6" xfId="0" applyNumberFormat="1" applyFont="1" applyBorder="1" applyAlignment="1">
      <alignment horizontal="right" vertical="center" wrapText="1"/>
    </xf>
    <xf numFmtId="167" fontId="17" fillId="0" borderId="6" xfId="0" applyNumberFormat="1" applyFont="1" applyFill="1" applyBorder="1" applyAlignment="1">
      <alignment vertical="center" wrapText="1"/>
    </xf>
    <xf numFmtId="3" fontId="1" fillId="0" borderId="6" xfId="15" applyNumberFormat="1" applyFont="1" applyFill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7" fontId="1" fillId="0" borderId="6" xfId="0" applyNumberFormat="1" applyFont="1" applyFill="1" applyBorder="1" applyAlignment="1">
      <alignment vertical="center" wrapText="1"/>
    </xf>
    <xf numFmtId="3" fontId="1" fillId="0" borderId="6" xfId="20" applyNumberFormat="1" applyFont="1" applyFill="1" applyBorder="1" applyAlignment="1">
      <alignment horizontal="left" vertical="center" wrapText="1"/>
      <protection/>
    </xf>
    <xf numFmtId="164" fontId="1" fillId="0" borderId="6" xfId="20" applyNumberFormat="1" applyFont="1" applyFill="1" applyBorder="1" applyAlignment="1">
      <alignment horizontal="right" vertical="center" wrapText="1"/>
      <protection/>
    </xf>
    <xf numFmtId="164" fontId="19" fillId="0" borderId="6" xfId="0" applyNumberFormat="1" applyFont="1" applyBorder="1" applyAlignment="1">
      <alignment horizontal="right" vertical="center" wrapText="1"/>
    </xf>
    <xf numFmtId="167" fontId="17" fillId="0" borderId="6" xfId="0" applyNumberFormat="1" applyFont="1" applyFill="1" applyBorder="1" applyAlignment="1">
      <alignment vertical="center" wrapText="1"/>
    </xf>
    <xf numFmtId="3" fontId="1" fillId="0" borderId="6" xfId="15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15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167" fontId="17" fillId="0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 wrapText="1"/>
    </xf>
    <xf numFmtId="3" fontId="1" fillId="0" borderId="6" xfId="20" applyNumberFormat="1" applyFont="1" applyFill="1" applyBorder="1" applyAlignment="1">
      <alignment horizontal="right" vertical="center" wrapText="1"/>
      <protection/>
    </xf>
    <xf numFmtId="3" fontId="1" fillId="0" borderId="6" xfId="0" applyNumberFormat="1" applyFont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49" fontId="1" fillId="0" borderId="6" xfId="15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3" fontId="1" fillId="0" borderId="8" xfId="15" applyNumberFormat="1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7" xfId="15" applyNumberFormat="1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8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3" fontId="1" fillId="0" borderId="8" xfId="15" applyNumberFormat="1" applyFont="1" applyFill="1" applyBorder="1" applyAlignment="1">
      <alignment horizontal="center" vertical="center" wrapText="1"/>
    </xf>
    <xf numFmtId="166" fontId="2" fillId="0" borderId="9" xfId="15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Continuous" vertical="center" wrapText="1"/>
    </xf>
    <xf numFmtId="3" fontId="2" fillId="0" borderId="9" xfId="15" applyNumberFormat="1" applyFont="1" applyBorder="1" applyAlignment="1">
      <alignment horizontal="right" vertical="center" wrapText="1"/>
    </xf>
    <xf numFmtId="164" fontId="2" fillId="0" borderId="9" xfId="15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QHCBDT 200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4">
      <selection activeCell="B14" sqref="B14"/>
    </sheetView>
  </sheetViews>
  <sheetFormatPr defaultColWidth="9.140625" defaultRowHeight="12.75"/>
  <cols>
    <col min="1" max="1" width="4.8515625" style="2" customWidth="1"/>
    <col min="2" max="2" width="48.00390625" style="2" customWidth="1"/>
    <col min="3" max="3" width="16.8515625" style="2" customWidth="1"/>
    <col min="4" max="4" width="12.421875" style="2" hidden="1" customWidth="1"/>
    <col min="5" max="5" width="14.421875" style="2" customWidth="1"/>
    <col min="6" max="6" width="11.8515625" style="2" hidden="1" customWidth="1"/>
    <col min="7" max="7" width="12.57421875" style="2" hidden="1" customWidth="1"/>
    <col min="8" max="8" width="13.28125" style="2" hidden="1" customWidth="1"/>
    <col min="9" max="9" width="10.7109375" style="2" hidden="1" customWidth="1"/>
    <col min="10" max="10" width="15.140625" style="2" customWidth="1"/>
    <col min="11" max="11" width="16.140625" style="2" customWidth="1"/>
    <col min="12" max="12" width="14.7109375" style="2" customWidth="1"/>
    <col min="13" max="13" width="16.28125" style="2" customWidth="1"/>
    <col min="14" max="14" width="9.140625" style="2" hidden="1" customWidth="1"/>
    <col min="15" max="16384" width="9.140625" style="2" customWidth="1"/>
  </cols>
  <sheetData>
    <row r="1" spans="1:14" ht="19.5" customHeight="1">
      <c r="A1" s="111" t="s">
        <v>0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9.5" customHeight="1">
      <c r="A2" s="113" t="s">
        <v>1</v>
      </c>
      <c r="B2" s="113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9.5" customHeight="1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customHeight="1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"/>
    </row>
    <row r="5" spans="1:14" ht="19.5" customHeight="1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"/>
    </row>
    <row r="6" spans="1:14" ht="19.5" customHeight="1">
      <c r="A6" s="112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"/>
    </row>
    <row r="7" spans="1:14" ht="19.5" customHeight="1">
      <c r="A7" s="4"/>
      <c r="B7" s="5"/>
      <c r="C7" s="6"/>
      <c r="D7" s="7"/>
      <c r="E7" s="8"/>
      <c r="F7" s="9"/>
      <c r="G7" s="9"/>
      <c r="H7" s="9"/>
      <c r="I7" s="10"/>
      <c r="J7" s="9"/>
      <c r="K7" s="9"/>
      <c r="L7" s="115" t="s">
        <v>5</v>
      </c>
      <c r="M7" s="115"/>
      <c r="N7" s="115"/>
    </row>
    <row r="8" spans="1:14" ht="19.5" customHeight="1">
      <c r="A8" s="11"/>
      <c r="B8" s="12"/>
      <c r="C8" s="13" t="s">
        <v>6</v>
      </c>
      <c r="D8" s="14" t="s">
        <v>7</v>
      </c>
      <c r="E8" s="14" t="s">
        <v>7</v>
      </c>
      <c r="F8" s="15" t="s">
        <v>8</v>
      </c>
      <c r="G8" s="16"/>
      <c r="H8" s="16"/>
      <c r="I8" s="14" t="s">
        <v>9</v>
      </c>
      <c r="J8" s="15" t="s">
        <v>10</v>
      </c>
      <c r="K8" s="16"/>
      <c r="L8" s="16"/>
      <c r="M8" s="14" t="s">
        <v>11</v>
      </c>
      <c r="N8" s="17" t="s">
        <v>12</v>
      </c>
    </row>
    <row r="9" spans="1:14" ht="19.5" customHeight="1">
      <c r="A9" s="18" t="s">
        <v>13</v>
      </c>
      <c r="B9" s="19" t="s">
        <v>14</v>
      </c>
      <c r="C9" s="20" t="s">
        <v>15</v>
      </c>
      <c r="D9" s="21" t="s">
        <v>16</v>
      </c>
      <c r="E9" s="21" t="s">
        <v>16</v>
      </c>
      <c r="F9" s="22" t="s">
        <v>17</v>
      </c>
      <c r="G9" s="21" t="s">
        <v>18</v>
      </c>
      <c r="H9" s="23"/>
      <c r="I9" s="21" t="s">
        <v>19</v>
      </c>
      <c r="J9" s="24" t="s">
        <v>17</v>
      </c>
      <c r="K9" s="114" t="s">
        <v>20</v>
      </c>
      <c r="L9" s="114"/>
      <c r="M9" s="21" t="s">
        <v>21</v>
      </c>
      <c r="N9" s="26" t="s">
        <v>22</v>
      </c>
    </row>
    <row r="10" spans="1:14" ht="19.5" customHeight="1">
      <c r="A10" s="27"/>
      <c r="B10" s="28"/>
      <c r="C10" s="20" t="s">
        <v>23</v>
      </c>
      <c r="D10" s="21" t="s">
        <v>24</v>
      </c>
      <c r="E10" s="22" t="s">
        <v>25</v>
      </c>
      <c r="F10" s="21" t="s">
        <v>26</v>
      </c>
      <c r="G10" s="24" t="s">
        <v>27</v>
      </c>
      <c r="H10" s="24" t="s">
        <v>28</v>
      </c>
      <c r="I10" s="21" t="s">
        <v>29</v>
      </c>
      <c r="J10" s="22" t="s">
        <v>26</v>
      </c>
      <c r="K10" s="25" t="s">
        <v>30</v>
      </c>
      <c r="L10" s="25" t="s">
        <v>31</v>
      </c>
      <c r="M10" s="21" t="s">
        <v>32</v>
      </c>
      <c r="N10" s="29" t="s">
        <v>33</v>
      </c>
    </row>
    <row r="11" spans="1:14" ht="19.5" customHeight="1">
      <c r="A11" s="30"/>
      <c r="B11" s="31"/>
      <c r="C11" s="32"/>
      <c r="D11" s="33"/>
      <c r="E11" s="34" t="s">
        <v>34</v>
      </c>
      <c r="F11" s="35"/>
      <c r="G11" s="34" t="s">
        <v>35</v>
      </c>
      <c r="H11" s="34" t="s">
        <v>36</v>
      </c>
      <c r="I11" s="33"/>
      <c r="J11" s="36"/>
      <c r="K11" s="36"/>
      <c r="L11" s="37"/>
      <c r="M11" s="33" t="s">
        <v>37</v>
      </c>
      <c r="N11" s="38"/>
    </row>
    <row r="12" spans="1:14" ht="19.5" customHeight="1">
      <c r="A12" s="39" t="s">
        <v>38</v>
      </c>
      <c r="B12" s="40" t="s">
        <v>39</v>
      </c>
      <c r="C12" s="41" t="s">
        <v>40</v>
      </c>
      <c r="D12" s="42">
        <v>1</v>
      </c>
      <c r="E12" s="42">
        <v>2</v>
      </c>
      <c r="F12" s="42">
        <v>3</v>
      </c>
      <c r="G12" s="42">
        <v>4</v>
      </c>
      <c r="H12" s="42">
        <v>5</v>
      </c>
      <c r="I12" s="42">
        <v>6</v>
      </c>
      <c r="J12" s="42">
        <v>7</v>
      </c>
      <c r="K12" s="42">
        <v>8</v>
      </c>
      <c r="L12" s="42">
        <v>8</v>
      </c>
      <c r="M12" s="43" t="s">
        <v>41</v>
      </c>
      <c r="N12" s="44">
        <v>10</v>
      </c>
    </row>
    <row r="13" spans="1:14" s="50" customFormat="1" ht="19.5" customHeight="1">
      <c r="A13" s="45"/>
      <c r="B13" s="46" t="s">
        <v>42</v>
      </c>
      <c r="C13" s="47"/>
      <c r="D13" s="48" t="e">
        <f>#REF!+#REF!+D14</f>
        <v>#REF!</v>
      </c>
      <c r="E13" s="48">
        <f>E14</f>
        <v>25000</v>
      </c>
      <c r="F13" s="48">
        <f aca="true" t="shared" si="0" ref="F13:L13">F14</f>
        <v>17000</v>
      </c>
      <c r="G13" s="48">
        <f t="shared" si="0"/>
        <v>26000</v>
      </c>
      <c r="H13" s="48">
        <f t="shared" si="0"/>
        <v>-9000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>M14</f>
        <v>0</v>
      </c>
      <c r="N13" s="49"/>
    </row>
    <row r="14" spans="1:14" ht="81.75" customHeight="1">
      <c r="A14" s="51"/>
      <c r="B14" s="52" t="s">
        <v>43</v>
      </c>
      <c r="C14" s="51"/>
      <c r="D14" s="53" t="e">
        <f>SUM(#REF!)</f>
        <v>#REF!</v>
      </c>
      <c r="E14" s="53">
        <f aca="true" t="shared" si="1" ref="E14:M14">SUM(E15:E36)</f>
        <v>25000</v>
      </c>
      <c r="F14" s="53">
        <f t="shared" si="1"/>
        <v>17000</v>
      </c>
      <c r="G14" s="53">
        <f t="shared" si="1"/>
        <v>26000</v>
      </c>
      <c r="H14" s="53">
        <f t="shared" si="1"/>
        <v>-9000</v>
      </c>
      <c r="I14" s="53">
        <f t="shared" si="1"/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 t="shared" si="1"/>
        <v>0</v>
      </c>
      <c r="N14" s="54"/>
    </row>
    <row r="15" spans="1:14" ht="39.75" customHeight="1">
      <c r="A15" s="55">
        <v>1</v>
      </c>
      <c r="B15" s="56" t="s">
        <v>44</v>
      </c>
      <c r="C15" s="55" t="s">
        <v>45</v>
      </c>
      <c r="D15" s="57"/>
      <c r="E15" s="57">
        <v>1700</v>
      </c>
      <c r="F15" s="58">
        <f aca="true" t="shared" si="2" ref="F15:F33">SUM(G15:H15)</f>
        <v>1700</v>
      </c>
      <c r="G15" s="57">
        <v>1700</v>
      </c>
      <c r="H15" s="59"/>
      <c r="I15" s="59"/>
      <c r="J15" s="60">
        <f aca="true" t="shared" si="3" ref="J15:J36">K15+L15</f>
        <v>0</v>
      </c>
      <c r="K15" s="61"/>
      <c r="L15" s="61"/>
      <c r="M15" s="58"/>
      <c r="N15" s="62"/>
    </row>
    <row r="16" spans="1:14" ht="39.75" customHeight="1">
      <c r="A16" s="55">
        <v>2</v>
      </c>
      <c r="B16" s="63" t="s">
        <v>46</v>
      </c>
      <c r="C16" s="55" t="s">
        <v>45</v>
      </c>
      <c r="D16" s="57"/>
      <c r="E16" s="57">
        <f>1000-400</f>
        <v>600</v>
      </c>
      <c r="F16" s="58">
        <f t="shared" si="2"/>
        <v>450</v>
      </c>
      <c r="G16" s="57">
        <v>1000</v>
      </c>
      <c r="H16" s="64">
        <f>-400-150</f>
        <v>-550</v>
      </c>
      <c r="I16" s="64"/>
      <c r="J16" s="60">
        <f t="shared" si="3"/>
        <v>0</v>
      </c>
      <c r="K16" s="65"/>
      <c r="L16" s="65"/>
      <c r="M16" s="58"/>
      <c r="N16" s="66"/>
    </row>
    <row r="17" spans="1:14" ht="39.75" customHeight="1">
      <c r="A17" s="55">
        <v>3</v>
      </c>
      <c r="B17" s="56" t="s">
        <v>47</v>
      </c>
      <c r="C17" s="55" t="s">
        <v>45</v>
      </c>
      <c r="D17" s="57"/>
      <c r="E17" s="57">
        <f>600+250</f>
        <v>850</v>
      </c>
      <c r="F17" s="58">
        <f t="shared" si="2"/>
        <v>850</v>
      </c>
      <c r="G17" s="57">
        <f>600+250</f>
        <v>850</v>
      </c>
      <c r="H17" s="64"/>
      <c r="I17" s="64"/>
      <c r="J17" s="60">
        <f t="shared" si="3"/>
        <v>0</v>
      </c>
      <c r="K17" s="61"/>
      <c r="L17" s="61"/>
      <c r="M17" s="58"/>
      <c r="N17" s="66"/>
    </row>
    <row r="18" spans="1:14" ht="39.75" customHeight="1">
      <c r="A18" s="55">
        <v>4</v>
      </c>
      <c r="B18" s="56" t="s">
        <v>48</v>
      </c>
      <c r="C18" s="55" t="s">
        <v>45</v>
      </c>
      <c r="D18" s="57"/>
      <c r="E18" s="57">
        <f>400+150</f>
        <v>550</v>
      </c>
      <c r="F18" s="58">
        <f t="shared" si="2"/>
        <v>150</v>
      </c>
      <c r="G18" s="57">
        <f>400+150</f>
        <v>550</v>
      </c>
      <c r="H18" s="64">
        <v>-400</v>
      </c>
      <c r="I18" s="64"/>
      <c r="J18" s="60">
        <f t="shared" si="3"/>
        <v>0</v>
      </c>
      <c r="K18" s="61"/>
      <c r="L18" s="61"/>
      <c r="M18" s="58"/>
      <c r="N18" s="66"/>
    </row>
    <row r="19" spans="1:14" ht="39.75" customHeight="1">
      <c r="A19" s="55">
        <v>5</v>
      </c>
      <c r="B19" s="67" t="s">
        <v>49</v>
      </c>
      <c r="C19" s="55" t="s">
        <v>45</v>
      </c>
      <c r="D19" s="68"/>
      <c r="E19" s="68">
        <f>150+200</f>
        <v>350</v>
      </c>
      <c r="F19" s="58">
        <f t="shared" si="2"/>
        <v>250</v>
      </c>
      <c r="G19" s="68">
        <f>150+200</f>
        <v>350</v>
      </c>
      <c r="H19" s="68">
        <v>-100</v>
      </c>
      <c r="I19" s="69"/>
      <c r="J19" s="60">
        <f t="shared" si="3"/>
        <v>0</v>
      </c>
      <c r="K19" s="61"/>
      <c r="L19" s="61"/>
      <c r="M19" s="58"/>
      <c r="N19" s="70"/>
    </row>
    <row r="20" spans="1:14" ht="39.75" customHeight="1">
      <c r="A20" s="55">
        <v>6</v>
      </c>
      <c r="B20" s="56" t="s">
        <v>50</v>
      </c>
      <c r="C20" s="55" t="s">
        <v>45</v>
      </c>
      <c r="D20" s="57"/>
      <c r="E20" s="57">
        <v>3000</v>
      </c>
      <c r="F20" s="58">
        <f t="shared" si="2"/>
        <v>3000</v>
      </c>
      <c r="G20" s="57">
        <v>3000</v>
      </c>
      <c r="H20" s="59"/>
      <c r="I20" s="59"/>
      <c r="J20" s="60">
        <f t="shared" si="3"/>
        <v>0</v>
      </c>
      <c r="K20" s="61"/>
      <c r="L20" s="61"/>
      <c r="M20" s="58"/>
      <c r="N20" s="62"/>
    </row>
    <row r="21" spans="1:14" ht="39.75" customHeight="1">
      <c r="A21" s="71">
        <v>7</v>
      </c>
      <c r="B21" s="67" t="s">
        <v>51</v>
      </c>
      <c r="C21" s="55" t="s">
        <v>45</v>
      </c>
      <c r="D21" s="68"/>
      <c r="E21" s="68">
        <f>100</f>
        <v>100</v>
      </c>
      <c r="F21" s="58">
        <f t="shared" si="2"/>
        <v>0</v>
      </c>
      <c r="G21" s="68">
        <v>100</v>
      </c>
      <c r="H21" s="68">
        <v>-100</v>
      </c>
      <c r="I21" s="69"/>
      <c r="J21" s="60">
        <f t="shared" si="3"/>
        <v>0</v>
      </c>
      <c r="K21" s="61"/>
      <c r="L21" s="61"/>
      <c r="M21" s="58"/>
      <c r="N21" s="70"/>
    </row>
    <row r="22" spans="1:14" ht="39.75" customHeight="1">
      <c r="A22" s="55">
        <v>8</v>
      </c>
      <c r="B22" s="56" t="s">
        <v>52</v>
      </c>
      <c r="C22" s="55" t="s">
        <v>45</v>
      </c>
      <c r="D22" s="57"/>
      <c r="E22" s="57">
        <f>1500</f>
        <v>1500</v>
      </c>
      <c r="F22" s="58">
        <f t="shared" si="2"/>
        <v>1000</v>
      </c>
      <c r="G22" s="57">
        <v>1500</v>
      </c>
      <c r="H22" s="64">
        <v>-500</v>
      </c>
      <c r="I22" s="64"/>
      <c r="J22" s="60">
        <f t="shared" si="3"/>
        <v>0</v>
      </c>
      <c r="K22" s="61"/>
      <c r="L22" s="61"/>
      <c r="M22" s="58"/>
      <c r="N22" s="66"/>
    </row>
    <row r="23" spans="1:14" ht="39.75" customHeight="1">
      <c r="A23" s="55">
        <v>9</v>
      </c>
      <c r="B23" s="56" t="s">
        <v>53</v>
      </c>
      <c r="C23" s="55" t="s">
        <v>54</v>
      </c>
      <c r="D23" s="57"/>
      <c r="E23" s="57">
        <f>150</f>
        <v>150</v>
      </c>
      <c r="F23" s="58">
        <f t="shared" si="2"/>
        <v>0</v>
      </c>
      <c r="G23" s="57">
        <v>150</v>
      </c>
      <c r="H23" s="64">
        <v>-150</v>
      </c>
      <c r="I23" s="64"/>
      <c r="J23" s="60">
        <f t="shared" si="3"/>
        <v>0</v>
      </c>
      <c r="K23" s="61"/>
      <c r="L23" s="61"/>
      <c r="M23" s="58"/>
      <c r="N23" s="66"/>
    </row>
    <row r="24" spans="1:14" ht="39.75" customHeight="1">
      <c r="A24" s="72">
        <v>10</v>
      </c>
      <c r="B24" s="73" t="s">
        <v>55</v>
      </c>
      <c r="C24" s="74" t="s">
        <v>54</v>
      </c>
      <c r="D24" s="65"/>
      <c r="E24" s="58">
        <f>2100</f>
        <v>2100</v>
      </c>
      <c r="F24" s="58">
        <f t="shared" si="2"/>
        <v>2600</v>
      </c>
      <c r="G24" s="58">
        <f>1100+500+2100</f>
        <v>3700</v>
      </c>
      <c r="H24" s="58">
        <v>-1100</v>
      </c>
      <c r="I24" s="58"/>
      <c r="J24" s="58">
        <f t="shared" si="3"/>
        <v>0</v>
      </c>
      <c r="K24" s="58"/>
      <c r="L24" s="58"/>
      <c r="M24" s="58"/>
      <c r="N24" s="73"/>
    </row>
    <row r="25" spans="1:14" ht="39.75" customHeight="1">
      <c r="A25" s="55">
        <v>11</v>
      </c>
      <c r="B25" s="56" t="s">
        <v>56</v>
      </c>
      <c r="C25" s="55" t="s">
        <v>54</v>
      </c>
      <c r="D25" s="57"/>
      <c r="E25" s="57">
        <v>300</v>
      </c>
      <c r="F25" s="58">
        <f t="shared" si="2"/>
        <v>300</v>
      </c>
      <c r="G25" s="57">
        <v>300</v>
      </c>
      <c r="H25" s="64"/>
      <c r="I25" s="64"/>
      <c r="J25" s="60">
        <f t="shared" si="3"/>
        <v>0</v>
      </c>
      <c r="K25" s="61"/>
      <c r="L25" s="61"/>
      <c r="M25" s="58"/>
      <c r="N25" s="66"/>
    </row>
    <row r="26" spans="1:14" ht="55.5" customHeight="1">
      <c r="A26" s="55">
        <v>12</v>
      </c>
      <c r="B26" s="56" t="s">
        <v>57</v>
      </c>
      <c r="C26" s="75" t="s">
        <v>58</v>
      </c>
      <c r="D26" s="57"/>
      <c r="E26" s="57">
        <v>2000</v>
      </c>
      <c r="F26" s="58">
        <f t="shared" si="2"/>
        <v>2000</v>
      </c>
      <c r="G26" s="57">
        <v>2000</v>
      </c>
      <c r="H26" s="64"/>
      <c r="I26" s="64"/>
      <c r="J26" s="60">
        <f t="shared" si="3"/>
        <v>0</v>
      </c>
      <c r="K26" s="61"/>
      <c r="L26" s="61"/>
      <c r="M26" s="58"/>
      <c r="N26" s="66"/>
    </row>
    <row r="27" spans="1:14" ht="39.75" customHeight="1">
      <c r="A27" s="55" t="s">
        <v>59</v>
      </c>
      <c r="B27" s="56" t="s">
        <v>60</v>
      </c>
      <c r="C27" s="75" t="s">
        <v>61</v>
      </c>
      <c r="D27" s="57"/>
      <c r="E27" s="57">
        <v>200</v>
      </c>
      <c r="F27" s="58">
        <f t="shared" si="2"/>
        <v>200</v>
      </c>
      <c r="G27" s="57">
        <v>200</v>
      </c>
      <c r="H27" s="64"/>
      <c r="I27" s="64"/>
      <c r="J27" s="60">
        <f t="shared" si="3"/>
        <v>0</v>
      </c>
      <c r="K27" s="61"/>
      <c r="L27" s="61"/>
      <c r="M27" s="58"/>
      <c r="N27" s="66"/>
    </row>
    <row r="28" spans="1:14" ht="39.75" customHeight="1">
      <c r="A28" s="55" t="s">
        <v>62</v>
      </c>
      <c r="B28" s="56" t="s">
        <v>63</v>
      </c>
      <c r="C28" s="75" t="s">
        <v>64</v>
      </c>
      <c r="D28" s="57"/>
      <c r="E28" s="57">
        <v>1000</v>
      </c>
      <c r="F28" s="58">
        <f>SUM(G28:H28)</f>
        <v>1000</v>
      </c>
      <c r="G28" s="57">
        <v>1000</v>
      </c>
      <c r="H28" s="64"/>
      <c r="I28" s="64"/>
      <c r="J28" s="60">
        <f t="shared" si="3"/>
        <v>0</v>
      </c>
      <c r="K28" s="61"/>
      <c r="L28" s="61"/>
      <c r="M28" s="58"/>
      <c r="N28" s="66"/>
    </row>
    <row r="29" spans="1:14" ht="60" customHeight="1">
      <c r="A29" s="55">
        <v>14</v>
      </c>
      <c r="B29" s="56" t="s">
        <v>65</v>
      </c>
      <c r="C29" s="75" t="s">
        <v>66</v>
      </c>
      <c r="D29" s="57"/>
      <c r="E29" s="57">
        <f>3100</f>
        <v>3100</v>
      </c>
      <c r="F29" s="58">
        <f t="shared" si="2"/>
        <v>0</v>
      </c>
      <c r="G29" s="57">
        <v>3100</v>
      </c>
      <c r="H29" s="64">
        <v>-3100</v>
      </c>
      <c r="I29" s="64"/>
      <c r="J29" s="60">
        <f t="shared" si="3"/>
        <v>0</v>
      </c>
      <c r="K29" s="61"/>
      <c r="L29" s="61"/>
      <c r="M29" s="58"/>
      <c r="N29" s="66"/>
    </row>
    <row r="30" spans="1:14" ht="69" customHeight="1">
      <c r="A30" s="55">
        <v>15</v>
      </c>
      <c r="B30" s="56" t="s">
        <v>67</v>
      </c>
      <c r="C30" s="55" t="s">
        <v>68</v>
      </c>
      <c r="D30" s="57"/>
      <c r="E30" s="58">
        <v>2000</v>
      </c>
      <c r="F30" s="58">
        <f t="shared" si="2"/>
        <v>2000</v>
      </c>
      <c r="G30" s="57">
        <v>2000</v>
      </c>
      <c r="H30" s="64"/>
      <c r="I30" s="64"/>
      <c r="J30" s="60">
        <f t="shared" si="3"/>
        <v>0</v>
      </c>
      <c r="K30" s="61"/>
      <c r="L30" s="61"/>
      <c r="M30" s="58"/>
      <c r="N30" s="66"/>
    </row>
    <row r="31" spans="1:14" ht="39.75" customHeight="1">
      <c r="A31" s="55">
        <v>16</v>
      </c>
      <c r="B31" s="56" t="s">
        <v>69</v>
      </c>
      <c r="C31" s="75" t="s">
        <v>70</v>
      </c>
      <c r="D31" s="57"/>
      <c r="E31" s="57">
        <v>3000</v>
      </c>
      <c r="F31" s="58">
        <f t="shared" si="2"/>
        <v>0</v>
      </c>
      <c r="G31" s="57">
        <v>3000</v>
      </c>
      <c r="H31" s="64">
        <v>-3000</v>
      </c>
      <c r="I31" s="64"/>
      <c r="J31" s="60">
        <f t="shared" si="3"/>
        <v>0</v>
      </c>
      <c r="K31" s="61"/>
      <c r="L31" s="61"/>
      <c r="M31" s="58"/>
      <c r="N31" s="66"/>
    </row>
    <row r="32" spans="1:14" ht="39.75" customHeight="1">
      <c r="A32" s="55">
        <v>17</v>
      </c>
      <c r="B32" s="56" t="s">
        <v>71</v>
      </c>
      <c r="C32" s="75" t="s">
        <v>72</v>
      </c>
      <c r="D32" s="57"/>
      <c r="E32" s="57">
        <v>1000</v>
      </c>
      <c r="F32" s="58">
        <f t="shared" si="2"/>
        <v>1000</v>
      </c>
      <c r="G32" s="57">
        <v>1000</v>
      </c>
      <c r="H32" s="64"/>
      <c r="I32" s="64"/>
      <c r="J32" s="60">
        <f t="shared" si="3"/>
        <v>0</v>
      </c>
      <c r="K32" s="61"/>
      <c r="L32" s="61"/>
      <c r="M32" s="58"/>
      <c r="N32" s="66"/>
    </row>
    <row r="33" spans="1:14" ht="39.75" customHeight="1">
      <c r="A33" s="55">
        <v>18</v>
      </c>
      <c r="B33" s="56" t="s">
        <v>73</v>
      </c>
      <c r="C33" s="75" t="s">
        <v>74</v>
      </c>
      <c r="D33" s="57"/>
      <c r="E33" s="57">
        <v>200</v>
      </c>
      <c r="F33" s="58">
        <f t="shared" si="2"/>
        <v>200</v>
      </c>
      <c r="G33" s="57">
        <v>200</v>
      </c>
      <c r="H33" s="64"/>
      <c r="I33" s="64"/>
      <c r="J33" s="60">
        <f t="shared" si="3"/>
        <v>0</v>
      </c>
      <c r="K33" s="61"/>
      <c r="L33" s="61"/>
      <c r="M33" s="58"/>
      <c r="N33" s="66"/>
    </row>
    <row r="34" spans="1:14" ht="39.75" customHeight="1">
      <c r="A34" s="55">
        <v>19</v>
      </c>
      <c r="B34" s="56" t="s">
        <v>75</v>
      </c>
      <c r="C34" s="75" t="s">
        <v>76</v>
      </c>
      <c r="D34" s="57"/>
      <c r="E34" s="57">
        <v>1000</v>
      </c>
      <c r="F34" s="58"/>
      <c r="G34" s="57"/>
      <c r="H34" s="64"/>
      <c r="I34" s="64"/>
      <c r="J34" s="60"/>
      <c r="K34" s="61"/>
      <c r="L34" s="61"/>
      <c r="M34" s="58"/>
      <c r="N34" s="66"/>
    </row>
    <row r="35" spans="1:14" ht="60" customHeight="1">
      <c r="A35" s="55">
        <v>20</v>
      </c>
      <c r="B35" s="56" t="s">
        <v>77</v>
      </c>
      <c r="C35" s="75" t="s">
        <v>78</v>
      </c>
      <c r="D35" s="57"/>
      <c r="E35" s="57">
        <v>40</v>
      </c>
      <c r="F35" s="58">
        <f>SUM(G35:H35)</f>
        <v>40</v>
      </c>
      <c r="G35" s="57">
        <v>40</v>
      </c>
      <c r="H35" s="64"/>
      <c r="I35" s="64"/>
      <c r="J35" s="60">
        <f t="shared" si="3"/>
        <v>0</v>
      </c>
      <c r="K35" s="61"/>
      <c r="L35" s="61"/>
      <c r="M35" s="58"/>
      <c r="N35" s="66"/>
    </row>
    <row r="36" spans="1:14" ht="54" customHeight="1">
      <c r="A36" s="55">
        <v>21</v>
      </c>
      <c r="B36" s="56" t="s">
        <v>79</v>
      </c>
      <c r="C36" s="75" t="s">
        <v>78</v>
      </c>
      <c r="D36" s="57"/>
      <c r="E36" s="57">
        <v>260</v>
      </c>
      <c r="F36" s="58">
        <f>SUM(G36:H36)</f>
        <v>260</v>
      </c>
      <c r="G36" s="57">
        <v>260</v>
      </c>
      <c r="H36" s="64"/>
      <c r="I36" s="64"/>
      <c r="J36" s="60">
        <f t="shared" si="3"/>
        <v>0</v>
      </c>
      <c r="K36" s="61"/>
      <c r="L36" s="61"/>
      <c r="M36" s="58"/>
      <c r="N36" s="66"/>
    </row>
    <row r="37" spans="1:14" ht="22.5" customHeight="1">
      <c r="A37" s="76"/>
      <c r="B37" s="77"/>
      <c r="C37" s="76"/>
      <c r="D37" s="78"/>
      <c r="E37" s="78"/>
      <c r="F37" s="79"/>
      <c r="G37" s="78"/>
      <c r="H37" s="79"/>
      <c r="I37" s="79"/>
      <c r="J37" s="79"/>
      <c r="K37" s="79"/>
      <c r="L37" s="79"/>
      <c r="M37" s="79"/>
      <c r="N37" s="80"/>
    </row>
  </sheetData>
  <mergeCells count="9">
    <mergeCell ref="K9:L9"/>
    <mergeCell ref="A4:M4"/>
    <mergeCell ref="A5:M5"/>
    <mergeCell ref="A6:M6"/>
    <mergeCell ref="L7:N7"/>
    <mergeCell ref="A1:B1"/>
    <mergeCell ref="C1:N1"/>
    <mergeCell ref="A2:B2"/>
    <mergeCell ref="C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4.8515625" style="2" customWidth="1"/>
    <col min="2" max="2" width="37.421875" style="2" customWidth="1"/>
    <col min="3" max="3" width="16.421875" style="2" customWidth="1"/>
    <col min="4" max="4" width="11.421875" style="2" customWidth="1"/>
    <col min="5" max="5" width="11.57421875" style="2" customWidth="1"/>
    <col min="6" max="6" width="10.00390625" style="2" customWidth="1"/>
    <col min="7" max="7" width="11.8515625" style="2" hidden="1" customWidth="1"/>
    <col min="8" max="8" width="12.57421875" style="2" hidden="1" customWidth="1"/>
    <col min="9" max="9" width="13.28125" style="2" hidden="1" customWidth="1"/>
    <col min="10" max="10" width="10.7109375" style="2" hidden="1" customWidth="1"/>
    <col min="11" max="11" width="9.28125" style="2" customWidth="1"/>
    <col min="12" max="16384" width="9.140625" style="2" customWidth="1"/>
  </cols>
  <sheetData>
    <row r="1" spans="1:11" ht="37.5" customHeight="1">
      <c r="A1" s="116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9.5" customHeight="1">
      <c r="A2" s="117" t="s">
        <v>134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9.5" customHeight="1">
      <c r="A3" s="4"/>
      <c r="B3" s="5"/>
      <c r="C3" s="6"/>
      <c r="D3" s="6"/>
      <c r="E3" s="6"/>
      <c r="F3" s="118" t="s">
        <v>5</v>
      </c>
      <c r="G3" s="118"/>
      <c r="H3" s="118"/>
      <c r="I3" s="118"/>
      <c r="J3" s="118"/>
      <c r="K3" s="118"/>
    </row>
    <row r="4" spans="1:11" s="81" customFormat="1" ht="35.25" customHeight="1">
      <c r="A4" s="82" t="s">
        <v>13</v>
      </c>
      <c r="B4" s="83" t="s">
        <v>84</v>
      </c>
      <c r="C4" s="83" t="s">
        <v>80</v>
      </c>
      <c r="D4" s="83" t="s">
        <v>83</v>
      </c>
      <c r="E4" s="100" t="s">
        <v>110</v>
      </c>
      <c r="F4" s="84" t="s">
        <v>81</v>
      </c>
      <c r="G4" s="84" t="s">
        <v>17</v>
      </c>
      <c r="H4" s="84" t="s">
        <v>18</v>
      </c>
      <c r="I4" s="85"/>
      <c r="J4" s="84" t="s">
        <v>19</v>
      </c>
      <c r="K4" s="84" t="s">
        <v>82</v>
      </c>
    </row>
    <row r="5" spans="1:11" ht="27.75" customHeight="1">
      <c r="A5" s="107"/>
      <c r="B5" s="108" t="s">
        <v>42</v>
      </c>
      <c r="C5" s="107"/>
      <c r="D5" s="107"/>
      <c r="E5" s="107"/>
      <c r="F5" s="109">
        <f>SUM(F6:F26)</f>
        <v>25000</v>
      </c>
      <c r="G5" s="110">
        <f>SUM(G6:G26)</f>
        <v>15740</v>
      </c>
      <c r="H5" s="110">
        <f>SUM(H6:H26)</f>
        <v>24740</v>
      </c>
      <c r="I5" s="110">
        <f>SUM(I6:I26)</f>
        <v>-9000</v>
      </c>
      <c r="J5" s="110">
        <f>SUM(J6:J26)</f>
        <v>0</v>
      </c>
      <c r="K5" s="110"/>
    </row>
    <row r="6" spans="1:11" ht="39.75" customHeight="1">
      <c r="A6" s="55">
        <v>1</v>
      </c>
      <c r="B6" s="56" t="s">
        <v>44</v>
      </c>
      <c r="C6" s="55" t="s">
        <v>45</v>
      </c>
      <c r="D6" s="90">
        <v>7015370</v>
      </c>
      <c r="E6" s="90" t="s">
        <v>111</v>
      </c>
      <c r="F6" s="86">
        <v>1700</v>
      </c>
      <c r="G6" s="58">
        <f aca="true" t="shared" si="0" ref="G6:G24">SUM(H6:I6)</f>
        <v>1700</v>
      </c>
      <c r="H6" s="57">
        <v>1700</v>
      </c>
      <c r="I6" s="59"/>
      <c r="J6" s="59"/>
      <c r="K6" s="58"/>
    </row>
    <row r="7" spans="1:11" ht="39.75" customHeight="1">
      <c r="A7" s="55">
        <v>2</v>
      </c>
      <c r="B7" s="63" t="s">
        <v>100</v>
      </c>
      <c r="C7" s="55" t="s">
        <v>45</v>
      </c>
      <c r="D7" s="90">
        <v>7126798</v>
      </c>
      <c r="E7" s="90" t="s">
        <v>112</v>
      </c>
      <c r="F7" s="86">
        <f>1000-400</f>
        <v>600</v>
      </c>
      <c r="G7" s="58">
        <f t="shared" si="0"/>
        <v>450</v>
      </c>
      <c r="H7" s="57">
        <v>1000</v>
      </c>
      <c r="I7" s="64">
        <f>-400-150</f>
        <v>-550</v>
      </c>
      <c r="J7" s="64"/>
      <c r="K7" s="58"/>
    </row>
    <row r="8" spans="1:11" ht="39.75" customHeight="1">
      <c r="A8" s="55">
        <v>3</v>
      </c>
      <c r="B8" s="56" t="s">
        <v>101</v>
      </c>
      <c r="C8" s="55" t="s">
        <v>45</v>
      </c>
      <c r="D8" s="90" t="s">
        <v>132</v>
      </c>
      <c r="E8" s="90" t="s">
        <v>113</v>
      </c>
      <c r="F8" s="86">
        <f>600+250</f>
        <v>850</v>
      </c>
      <c r="G8" s="58">
        <f t="shared" si="0"/>
        <v>850</v>
      </c>
      <c r="H8" s="57">
        <f>600+250</f>
        <v>850</v>
      </c>
      <c r="I8" s="64"/>
      <c r="J8" s="64"/>
      <c r="K8" s="58"/>
    </row>
    <row r="9" spans="1:11" ht="39.75" customHeight="1">
      <c r="A9" s="55">
        <v>4</v>
      </c>
      <c r="B9" s="56" t="s">
        <v>102</v>
      </c>
      <c r="C9" s="55" t="s">
        <v>45</v>
      </c>
      <c r="D9" s="90">
        <v>7002285</v>
      </c>
      <c r="E9" s="90" t="s">
        <v>113</v>
      </c>
      <c r="F9" s="86">
        <f>400+150</f>
        <v>550</v>
      </c>
      <c r="G9" s="58">
        <f t="shared" si="0"/>
        <v>150</v>
      </c>
      <c r="H9" s="57">
        <f>400+150</f>
        <v>550</v>
      </c>
      <c r="I9" s="64">
        <v>-400</v>
      </c>
      <c r="J9" s="64"/>
      <c r="K9" s="58"/>
    </row>
    <row r="10" spans="1:11" ht="39.75" customHeight="1">
      <c r="A10" s="55">
        <v>5</v>
      </c>
      <c r="B10" s="67" t="s">
        <v>103</v>
      </c>
      <c r="C10" s="55" t="s">
        <v>45</v>
      </c>
      <c r="D10" s="90">
        <v>7002286</v>
      </c>
      <c r="E10" s="90" t="s">
        <v>113</v>
      </c>
      <c r="F10" s="87">
        <f>150+200</f>
        <v>350</v>
      </c>
      <c r="G10" s="58">
        <f t="shared" si="0"/>
        <v>250</v>
      </c>
      <c r="H10" s="68">
        <f>150+200</f>
        <v>350</v>
      </c>
      <c r="I10" s="68">
        <v>-100</v>
      </c>
      <c r="J10" s="69"/>
      <c r="K10" s="58"/>
    </row>
    <row r="11" spans="1:11" ht="39.75" customHeight="1">
      <c r="A11" s="55">
        <v>6</v>
      </c>
      <c r="B11" s="56" t="s">
        <v>104</v>
      </c>
      <c r="C11" s="55" t="s">
        <v>45</v>
      </c>
      <c r="D11" s="119"/>
      <c r="E11" s="120"/>
      <c r="F11" s="86">
        <v>3000</v>
      </c>
      <c r="G11" s="58">
        <f t="shared" si="0"/>
        <v>3000</v>
      </c>
      <c r="H11" s="57">
        <v>3000</v>
      </c>
      <c r="I11" s="59"/>
      <c r="J11" s="59"/>
      <c r="K11" s="58"/>
    </row>
    <row r="12" spans="1:11" ht="39.75" customHeight="1">
      <c r="A12" s="55">
        <v>7</v>
      </c>
      <c r="B12" s="67" t="s">
        <v>105</v>
      </c>
      <c r="C12" s="55" t="s">
        <v>45</v>
      </c>
      <c r="D12" s="90">
        <v>7031974</v>
      </c>
      <c r="E12" s="90" t="s">
        <v>114</v>
      </c>
      <c r="F12" s="87">
        <f>100</f>
        <v>100</v>
      </c>
      <c r="G12" s="58">
        <f t="shared" si="0"/>
        <v>0</v>
      </c>
      <c r="H12" s="68">
        <v>100</v>
      </c>
      <c r="I12" s="68">
        <v>-100</v>
      </c>
      <c r="J12" s="69"/>
      <c r="K12" s="58"/>
    </row>
    <row r="13" spans="1:11" ht="39.75" customHeight="1">
      <c r="A13" s="55">
        <v>8</v>
      </c>
      <c r="B13" s="56" t="s">
        <v>52</v>
      </c>
      <c r="C13" s="55" t="s">
        <v>45</v>
      </c>
      <c r="D13" s="90" t="s">
        <v>86</v>
      </c>
      <c r="E13" s="90" t="s">
        <v>115</v>
      </c>
      <c r="F13" s="86">
        <f>1500</f>
        <v>1500</v>
      </c>
      <c r="G13" s="58">
        <f t="shared" si="0"/>
        <v>1000</v>
      </c>
      <c r="H13" s="57">
        <v>1500</v>
      </c>
      <c r="I13" s="64">
        <v>-500</v>
      </c>
      <c r="J13" s="64"/>
      <c r="K13" s="58"/>
    </row>
    <row r="14" spans="1:11" ht="39.75" customHeight="1">
      <c r="A14" s="55">
        <v>9</v>
      </c>
      <c r="B14" s="56" t="s">
        <v>106</v>
      </c>
      <c r="C14" s="55" t="s">
        <v>54</v>
      </c>
      <c r="D14" s="90" t="s">
        <v>87</v>
      </c>
      <c r="E14" s="90" t="s">
        <v>116</v>
      </c>
      <c r="F14" s="86">
        <f>150</f>
        <v>150</v>
      </c>
      <c r="G14" s="58">
        <f t="shared" si="0"/>
        <v>0</v>
      </c>
      <c r="H14" s="57">
        <v>150</v>
      </c>
      <c r="I14" s="64">
        <v>-150</v>
      </c>
      <c r="J14" s="64"/>
      <c r="K14" s="58"/>
    </row>
    <row r="15" spans="1:11" ht="45" customHeight="1">
      <c r="A15" s="55">
        <v>10</v>
      </c>
      <c r="B15" s="73" t="s">
        <v>107</v>
      </c>
      <c r="C15" s="74" t="s">
        <v>54</v>
      </c>
      <c r="D15" s="91" t="s">
        <v>88</v>
      </c>
      <c r="E15" s="91" t="s">
        <v>117</v>
      </c>
      <c r="F15" s="88">
        <f>2100</f>
        <v>2100</v>
      </c>
      <c r="G15" s="58">
        <f t="shared" si="0"/>
        <v>2600</v>
      </c>
      <c r="H15" s="58">
        <f>1100+500+2100</f>
        <v>3700</v>
      </c>
      <c r="I15" s="58">
        <v>-1100</v>
      </c>
      <c r="J15" s="58"/>
      <c r="K15" s="58"/>
    </row>
    <row r="16" spans="1:11" ht="39.75" customHeight="1">
      <c r="A16" s="55">
        <v>11</v>
      </c>
      <c r="B16" s="56" t="s">
        <v>108</v>
      </c>
      <c r="C16" s="55" t="s">
        <v>54</v>
      </c>
      <c r="D16" s="90" t="s">
        <v>89</v>
      </c>
      <c r="E16" s="90" t="s">
        <v>117</v>
      </c>
      <c r="F16" s="86">
        <v>300</v>
      </c>
      <c r="G16" s="58">
        <f t="shared" si="0"/>
        <v>300</v>
      </c>
      <c r="H16" s="57">
        <v>300</v>
      </c>
      <c r="I16" s="64"/>
      <c r="J16" s="64"/>
      <c r="K16" s="58"/>
    </row>
    <row r="17" spans="1:11" ht="55.5" customHeight="1">
      <c r="A17" s="55">
        <v>12</v>
      </c>
      <c r="B17" s="56" t="s">
        <v>109</v>
      </c>
      <c r="C17" s="75" t="s">
        <v>128</v>
      </c>
      <c r="D17" s="92" t="s">
        <v>90</v>
      </c>
      <c r="E17" s="92" t="s">
        <v>112</v>
      </c>
      <c r="F17" s="86">
        <v>2000</v>
      </c>
      <c r="G17" s="58">
        <f t="shared" si="0"/>
        <v>2000</v>
      </c>
      <c r="H17" s="57">
        <v>2000</v>
      </c>
      <c r="I17" s="64"/>
      <c r="J17" s="64"/>
      <c r="K17" s="58"/>
    </row>
    <row r="18" spans="1:11" ht="51.75" customHeight="1">
      <c r="A18" s="76">
        <v>13</v>
      </c>
      <c r="B18" s="95" t="s">
        <v>130</v>
      </c>
      <c r="C18" s="96" t="s">
        <v>120</v>
      </c>
      <c r="D18" s="97" t="s">
        <v>91</v>
      </c>
      <c r="E18" s="97" t="s">
        <v>118</v>
      </c>
      <c r="F18" s="89">
        <v>200</v>
      </c>
      <c r="G18" s="98">
        <f t="shared" si="0"/>
        <v>200</v>
      </c>
      <c r="H18" s="78">
        <v>200</v>
      </c>
      <c r="I18" s="99"/>
      <c r="J18" s="99"/>
      <c r="K18" s="98"/>
    </row>
    <row r="19" spans="1:11" ht="51.75" customHeight="1">
      <c r="A19" s="106">
        <v>14</v>
      </c>
      <c r="B19" s="93" t="s">
        <v>131</v>
      </c>
      <c r="C19" s="94" t="s">
        <v>129</v>
      </c>
      <c r="D19" s="101" t="s">
        <v>91</v>
      </c>
      <c r="E19" s="101" t="s">
        <v>118</v>
      </c>
      <c r="F19" s="102">
        <v>1000</v>
      </c>
      <c r="G19" s="103"/>
      <c r="H19" s="104"/>
      <c r="I19" s="105"/>
      <c r="J19" s="105"/>
      <c r="K19" s="103"/>
    </row>
    <row r="20" spans="1:11" ht="78" customHeight="1">
      <c r="A20" s="55">
        <v>15</v>
      </c>
      <c r="B20" s="56" t="s">
        <v>65</v>
      </c>
      <c r="C20" s="75" t="s">
        <v>133</v>
      </c>
      <c r="D20" s="92" t="s">
        <v>92</v>
      </c>
      <c r="E20" s="92" t="s">
        <v>112</v>
      </c>
      <c r="F20" s="86">
        <f>3100</f>
        <v>3100</v>
      </c>
      <c r="G20" s="58">
        <f t="shared" si="0"/>
        <v>0</v>
      </c>
      <c r="H20" s="57">
        <v>3100</v>
      </c>
      <c r="I20" s="64">
        <v>-3100</v>
      </c>
      <c r="J20" s="64"/>
      <c r="K20" s="58"/>
    </row>
    <row r="21" spans="1:11" ht="69" customHeight="1">
      <c r="A21" s="55">
        <v>16</v>
      </c>
      <c r="B21" s="56" t="s">
        <v>67</v>
      </c>
      <c r="C21" s="55" t="s">
        <v>121</v>
      </c>
      <c r="D21" s="90" t="s">
        <v>93</v>
      </c>
      <c r="E21" s="90" t="s">
        <v>119</v>
      </c>
      <c r="F21" s="88">
        <v>2000</v>
      </c>
      <c r="G21" s="58">
        <f t="shared" si="0"/>
        <v>2000</v>
      </c>
      <c r="H21" s="57">
        <v>2000</v>
      </c>
      <c r="I21" s="64"/>
      <c r="J21" s="64"/>
      <c r="K21" s="58"/>
    </row>
    <row r="22" spans="1:11" ht="48" customHeight="1">
      <c r="A22" s="55">
        <v>17</v>
      </c>
      <c r="B22" s="56" t="s">
        <v>69</v>
      </c>
      <c r="C22" s="75" t="s">
        <v>122</v>
      </c>
      <c r="D22" s="92" t="s">
        <v>94</v>
      </c>
      <c r="E22" s="92" t="s">
        <v>111</v>
      </c>
      <c r="F22" s="86">
        <v>3000</v>
      </c>
      <c r="G22" s="58">
        <f t="shared" si="0"/>
        <v>0</v>
      </c>
      <c r="H22" s="57">
        <v>3000</v>
      </c>
      <c r="I22" s="64">
        <v>-3000</v>
      </c>
      <c r="J22" s="64"/>
      <c r="K22" s="58"/>
    </row>
    <row r="23" spans="1:11" ht="47.25" customHeight="1">
      <c r="A23" s="55">
        <v>18</v>
      </c>
      <c r="B23" s="56" t="s">
        <v>124</v>
      </c>
      <c r="C23" s="75" t="s">
        <v>123</v>
      </c>
      <c r="D23" s="92" t="s">
        <v>95</v>
      </c>
      <c r="E23" s="92" t="s">
        <v>118</v>
      </c>
      <c r="F23" s="86">
        <v>1000</v>
      </c>
      <c r="G23" s="58">
        <f t="shared" si="0"/>
        <v>1000</v>
      </c>
      <c r="H23" s="57">
        <v>1000</v>
      </c>
      <c r="I23" s="64"/>
      <c r="J23" s="64"/>
      <c r="K23" s="58"/>
    </row>
    <row r="24" spans="1:11" ht="54.75" customHeight="1">
      <c r="A24" s="55">
        <v>19</v>
      </c>
      <c r="B24" s="56" t="s">
        <v>125</v>
      </c>
      <c r="C24" s="75" t="s">
        <v>126</v>
      </c>
      <c r="D24" s="92" t="s">
        <v>96</v>
      </c>
      <c r="E24" s="92" t="s">
        <v>119</v>
      </c>
      <c r="F24" s="86">
        <v>200</v>
      </c>
      <c r="G24" s="58">
        <f t="shared" si="0"/>
        <v>200</v>
      </c>
      <c r="H24" s="57">
        <v>200</v>
      </c>
      <c r="I24" s="64"/>
      <c r="J24" s="64"/>
      <c r="K24" s="58"/>
    </row>
    <row r="25" spans="1:11" ht="39.75" customHeight="1">
      <c r="A25" s="55">
        <v>20</v>
      </c>
      <c r="B25" s="56" t="s">
        <v>75</v>
      </c>
      <c r="C25" s="75" t="s">
        <v>76</v>
      </c>
      <c r="D25" s="92" t="s">
        <v>97</v>
      </c>
      <c r="E25" s="92" t="s">
        <v>111</v>
      </c>
      <c r="F25" s="86">
        <v>1000</v>
      </c>
      <c r="G25" s="58"/>
      <c r="H25" s="57"/>
      <c r="I25" s="64"/>
      <c r="J25" s="64"/>
      <c r="K25" s="58"/>
    </row>
    <row r="26" spans="1:11" ht="65.25" customHeight="1">
      <c r="A26" s="55">
        <v>21</v>
      </c>
      <c r="B26" s="56" t="s">
        <v>98</v>
      </c>
      <c r="C26" s="75" t="s">
        <v>127</v>
      </c>
      <c r="D26" s="92" t="s">
        <v>99</v>
      </c>
      <c r="E26" s="92" t="s">
        <v>119</v>
      </c>
      <c r="F26" s="86">
        <v>300</v>
      </c>
      <c r="G26" s="58">
        <f>SUM(H26:I26)</f>
        <v>40</v>
      </c>
      <c r="H26" s="57">
        <v>40</v>
      </c>
      <c r="I26" s="64"/>
      <c r="J26" s="64"/>
      <c r="K26" s="58"/>
    </row>
    <row r="27" spans="1:11" ht="22.5" customHeight="1">
      <c r="A27" s="76"/>
      <c r="B27" s="77"/>
      <c r="C27" s="76"/>
      <c r="D27" s="76"/>
      <c r="E27" s="76"/>
      <c r="F27" s="89"/>
      <c r="G27" s="79"/>
      <c r="H27" s="78"/>
      <c r="I27" s="79"/>
      <c r="J27" s="79"/>
      <c r="K27" s="79"/>
    </row>
  </sheetData>
  <mergeCells count="4">
    <mergeCell ref="A1:K1"/>
    <mergeCell ref="A2:K2"/>
    <mergeCell ref="F3:K3"/>
    <mergeCell ref="D11:E11"/>
  </mergeCells>
  <printOptions horizontalCentered="1"/>
  <pageMargins left="0" right="0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truongthibichchi</dc:creator>
  <cp:keywords/>
  <dc:description/>
  <cp:lastModifiedBy>User</cp:lastModifiedBy>
  <cp:lastPrinted>2010-09-29T03:07:49Z</cp:lastPrinted>
  <dcterms:created xsi:type="dcterms:W3CDTF">2010-09-14T03:25:27Z</dcterms:created>
  <dcterms:modified xsi:type="dcterms:W3CDTF">2010-09-30T00:37:55Z</dcterms:modified>
  <cp:category/>
  <cp:version/>
  <cp:contentType/>
  <cp:contentStatus/>
</cp:coreProperties>
</file>