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6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<sst xmlns="http://schemas.openxmlformats.org/spreadsheetml/2006/main" count="43" uniqueCount="43">
  <si>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TT</t>
  </si>
  <si>
    <t>Tổng cộng</t>
  </si>
  <si>
    <t>Đơn vị</t>
  </si>
  <si>
    <t>Số học sinh</t>
  </si>
  <si>
    <t>Trường THPT DTNT Tỉnh</t>
  </si>
  <si>
    <t>Trường THPT Nam Trà My</t>
  </si>
  <si>
    <t>Trường THPT Bắc Trà My</t>
  </si>
  <si>
    <t>Trường THPT Hiệp Đức</t>
  </si>
  <si>
    <t>Trường THPT Nam Giang</t>
  </si>
  <si>
    <t>Trường THPT Tây Giang</t>
  </si>
  <si>
    <t>Trường THPT Nông Sơn</t>
  </si>
  <si>
    <t xml:space="preserve">Trường PT.DTNT Nước Oa </t>
  </si>
  <si>
    <t xml:space="preserve">Trường THPT Khâm Đức </t>
  </si>
  <si>
    <t>Trường THPT Quang Trung</t>
  </si>
  <si>
    <t xml:space="preserve">Trường THPT Âu Cơ </t>
  </si>
  <si>
    <t xml:space="preserve">Trường THPT Trần Phú </t>
  </si>
  <si>
    <t>Số tiền</t>
  </si>
  <si>
    <t>Tổng số tiết ôn tập 1 tháng</t>
  </si>
  <si>
    <t>Trong đó</t>
  </si>
  <si>
    <t>Tổng số</t>
  </si>
  <si>
    <t>Học bổng theo TT 109 (80% lương cơ sở)</t>
  </si>
  <si>
    <t>Hỗ trợ tiền ăn theo QĐ 12 (40% lương cơ sở)</t>
  </si>
  <si>
    <t>Dự toán chi bồi dưỡng giáo viên dạy ôn tập và cán bộ quản lý</t>
  </si>
  <si>
    <t>Trường THPT Ng. Văn Trỗi</t>
  </si>
  <si>
    <t>12=(11)*55</t>
  </si>
  <si>
    <t>Dự toán kinh phí chi bồi dưỡng (55.000 đồng/ tiết)</t>
  </si>
  <si>
    <t>Trường PTDTNT Phước Sơn</t>
  </si>
  <si>
    <t>Trường PTDTNT Nam Trà My</t>
  </si>
  <si>
    <t>Hỗ trợ chi phí học tập theo NĐ 86 (100.000 đồng)</t>
  </si>
  <si>
    <t>5=6+7+8</t>
  </si>
  <si>
    <t>13=5+10+12</t>
  </si>
  <si>
    <t>Nguồn kinh phí:</t>
  </si>
  <si>
    <t>Trong dự toán ngân sách giao năm 2016 của đơn vị</t>
  </si>
  <si>
    <t>Nguồn phân bổ sau trong DT năm 2016 của Sở Giáo dục và Đào tạo</t>
  </si>
  <si>
    <t xml:space="preserve">Trường THPT H. Thúc Kháng </t>
  </si>
  <si>
    <t xml:space="preserve">Trường THPT Phan Chu Trinh </t>
  </si>
  <si>
    <t>Thuê phương tiện đưa HS đi thi TN THPT tập trung</t>
  </si>
  <si>
    <t>Số học sinh lớp 12 dự kiến tập trung  ôn tập</t>
  </si>
  <si>
    <t>Phụ lục</t>
  </si>
  <si>
    <t>Số học sinh là người  dân tộc thiểu số</t>
  </si>
  <si>
    <t>Dự toán hỗ trợ cho học sinh</t>
  </si>
  <si>
    <t>Tổng dự toán hỗ trợ (1.000 đồng)</t>
  </si>
  <si>
    <t>(Kèm theo Quyết định số   1511  /QĐ-UBND ngày    27    / 4     /2016 của UBND tỉnh)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</si>
</sst>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\ ###\ ###\ 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.0\ ###\ ###\ ###"/>
    <numFmt numFmtId="178" formatCode="###.00\ ###\ ###\ ###"/>
    <numFmt numFmtId="179" formatCode="0.000"/>
    <numFmt numFmtId="180" formatCode="0.0"/>
  </numFmts>
  <fonts count="54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Arial Narrow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8"/>
      <name val=".VnArial Narrow"/>
      <family val="2"/>
    </font>
    <font>
      <b/>
      <sz val="8"/>
      <name val=".VnArial Narrow"/>
      <family val="2"/>
    </font>
    <font>
      <sz val="8"/>
      <name val="Times New Roman"/>
      <family val="1"/>
    </font>
    <font>
      <sz val="8"/>
      <name val=".Vn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"/>
      <family val="1"/>
    </font>
    <font>
      <sz val="9"/>
      <color indexed="9"/>
      <name val=".VnArial Narrow"/>
      <family val="2"/>
    </font>
    <font>
      <b/>
      <sz val="9"/>
      <color indexed="9"/>
      <name val=".VnArial Narrow"/>
      <family val="2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imes New Roman"/>
      <family val="1"/>
    </font>
    <font>
      <sz val="9"/>
      <color theme="0"/>
      <name val=".VnArial Narrow"/>
      <family val="2"/>
    </font>
    <font>
      <b/>
      <sz val="9"/>
      <color theme="0"/>
      <name val=".VnArial Narrow"/>
      <family val="2"/>
    </font>
    <font>
      <b/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2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3" fontId="51" fillId="0" borderId="13" xfId="0" applyNumberFormat="1" applyFont="1" applyBorder="1" applyAlignment="1">
      <alignment horizontal="right"/>
    </xf>
    <xf numFmtId="0" fontId="53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4" xfId="0" applyNumberFormat="1" applyFont="1" applyBorder="1" applyAlignment="1">
      <alignment horizontal="right"/>
    </xf>
    <xf numFmtId="0" fontId="5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3" fontId="9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3" fontId="11" fillId="0" borderId="18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9725" y="73247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Layout" workbookViewId="0" topLeftCell="A4">
      <selection activeCell="A2" sqref="A2:O2"/>
    </sheetView>
  </sheetViews>
  <sheetFormatPr defaultColWidth="9.140625" defaultRowHeight="12.75"/>
  <cols>
    <col min="1" max="1" width="3.28125" style="1" customWidth="1"/>
    <col min="2" max="2" width="20.8515625" style="1" customWidth="1"/>
    <col min="3" max="4" width="6.140625" style="1" customWidth="1"/>
    <col min="5" max="5" width="7.00390625" style="1" customWidth="1"/>
    <col min="6" max="6" width="7.421875" style="1" customWidth="1"/>
    <col min="7" max="7" width="6.7109375" style="1" customWidth="1"/>
    <col min="8" max="8" width="7.140625" style="1" customWidth="1"/>
    <col min="9" max="9" width="4.7109375" style="1" customWidth="1"/>
    <col min="10" max="11" width="5.7109375" style="1" customWidth="1"/>
    <col min="12" max="12" width="7.421875" style="1" customWidth="1"/>
    <col min="13" max="13" width="7.57421875" style="6" customWidth="1"/>
    <col min="14" max="14" width="8.00390625" style="6" customWidth="1"/>
    <col min="15" max="15" width="10.28125" style="6" customWidth="1"/>
    <col min="16" max="16384" width="9.140625" style="1" customWidth="1"/>
  </cols>
  <sheetData>
    <row r="1" spans="1:15" ht="18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8" customHeigh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3:15" ht="15" customHeight="1">
      <c r="M3" s="2"/>
      <c r="N3" s="2"/>
      <c r="O3" s="2"/>
    </row>
    <row r="4" spans="1:16" ht="21.75" customHeight="1">
      <c r="A4" s="38" t="s">
        <v>0</v>
      </c>
      <c r="B4" s="38" t="s">
        <v>2</v>
      </c>
      <c r="C4" s="37" t="s">
        <v>37</v>
      </c>
      <c r="D4" s="37" t="s">
        <v>39</v>
      </c>
      <c r="E4" s="36" t="s">
        <v>40</v>
      </c>
      <c r="F4" s="36"/>
      <c r="G4" s="36"/>
      <c r="H4" s="36"/>
      <c r="I4" s="36" t="s">
        <v>36</v>
      </c>
      <c r="J4" s="36"/>
      <c r="K4" s="37" t="s">
        <v>22</v>
      </c>
      <c r="L4" s="37"/>
      <c r="M4" s="37" t="s">
        <v>41</v>
      </c>
      <c r="N4" s="36" t="s">
        <v>31</v>
      </c>
      <c r="O4" s="36"/>
      <c r="P4" s="3"/>
    </row>
    <row r="5" spans="1:15" ht="31.5" customHeight="1">
      <c r="A5" s="38"/>
      <c r="B5" s="38"/>
      <c r="C5" s="37"/>
      <c r="D5" s="37"/>
      <c r="E5" s="36" t="s">
        <v>19</v>
      </c>
      <c r="F5" s="36" t="s">
        <v>18</v>
      </c>
      <c r="G5" s="36"/>
      <c r="H5" s="36"/>
      <c r="I5" s="36"/>
      <c r="J5" s="36"/>
      <c r="K5" s="37"/>
      <c r="L5" s="37"/>
      <c r="M5" s="37"/>
      <c r="N5" s="36" t="s">
        <v>32</v>
      </c>
      <c r="O5" s="36" t="s">
        <v>33</v>
      </c>
    </row>
    <row r="6" spans="1:17" ht="95.25" customHeight="1">
      <c r="A6" s="38"/>
      <c r="B6" s="38"/>
      <c r="C6" s="37"/>
      <c r="D6" s="37"/>
      <c r="E6" s="36"/>
      <c r="F6" s="21" t="s">
        <v>20</v>
      </c>
      <c r="G6" s="21" t="s">
        <v>21</v>
      </c>
      <c r="H6" s="21" t="s">
        <v>28</v>
      </c>
      <c r="I6" s="21" t="s">
        <v>3</v>
      </c>
      <c r="J6" s="21" t="s">
        <v>16</v>
      </c>
      <c r="K6" s="20" t="s">
        <v>17</v>
      </c>
      <c r="L6" s="20" t="s">
        <v>25</v>
      </c>
      <c r="M6" s="37"/>
      <c r="N6" s="36"/>
      <c r="O6" s="36"/>
      <c r="P6" s="9"/>
      <c r="Q6" s="9"/>
    </row>
    <row r="7" spans="1:17" s="8" customFormat="1" ht="26.25" customHeight="1">
      <c r="A7" s="22">
        <v>1</v>
      </c>
      <c r="B7" s="22">
        <v>2</v>
      </c>
      <c r="C7" s="22">
        <v>3</v>
      </c>
      <c r="D7" s="22">
        <v>4</v>
      </c>
      <c r="E7" s="22" t="s">
        <v>29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 t="s">
        <v>24</v>
      </c>
      <c r="M7" s="22" t="s">
        <v>30</v>
      </c>
      <c r="N7" s="22">
        <v>14</v>
      </c>
      <c r="O7" s="22">
        <v>15</v>
      </c>
      <c r="P7" s="10"/>
      <c r="Q7" s="10"/>
    </row>
    <row r="8" spans="1:17" s="4" customFormat="1" ht="19.5" customHeight="1">
      <c r="A8" s="23"/>
      <c r="B8" s="23" t="s">
        <v>1</v>
      </c>
      <c r="C8" s="24">
        <f>SUM(C9:C25)</f>
        <v>3190</v>
      </c>
      <c r="D8" s="24">
        <f>SUM(D9:D25)</f>
        <v>1242</v>
      </c>
      <c r="E8" s="24">
        <f aca="true" t="shared" si="0" ref="E8:M8">SUM(E9:E25)</f>
        <v>819000</v>
      </c>
      <c r="F8" s="24">
        <f t="shared" si="0"/>
        <v>315560</v>
      </c>
      <c r="G8" s="24">
        <f t="shared" si="0"/>
        <v>413540</v>
      </c>
      <c r="H8" s="24">
        <f t="shared" si="0"/>
        <v>89900</v>
      </c>
      <c r="I8" s="24">
        <f t="shared" si="0"/>
        <v>230</v>
      </c>
      <c r="J8" s="24">
        <f t="shared" si="0"/>
        <v>42000</v>
      </c>
      <c r="K8" s="24">
        <f>SUM(K9:K25)</f>
        <v>5440</v>
      </c>
      <c r="L8" s="24">
        <f t="shared" si="0"/>
        <v>299200</v>
      </c>
      <c r="M8" s="24">
        <f t="shared" si="0"/>
        <v>1160200</v>
      </c>
      <c r="N8" s="24">
        <f>SUM(N9:N25)</f>
        <v>315560</v>
      </c>
      <c r="O8" s="24">
        <f>SUM(O9:O25)</f>
        <v>844640</v>
      </c>
      <c r="P8" s="11">
        <f>SUM(P9:P25)</f>
        <v>1335</v>
      </c>
      <c r="Q8" s="12">
        <v>1246780</v>
      </c>
    </row>
    <row r="9" spans="1:17" s="5" customFormat="1" ht="19.5" customHeight="1">
      <c r="A9" s="25">
        <v>1</v>
      </c>
      <c r="B9" s="26" t="s">
        <v>11</v>
      </c>
      <c r="C9" s="27">
        <v>76</v>
      </c>
      <c r="D9" s="28">
        <v>75</v>
      </c>
      <c r="E9" s="28">
        <f>SUM(F9:H9)</f>
        <v>69000</v>
      </c>
      <c r="F9" s="28">
        <f>D9*80%*1150</f>
        <v>69000</v>
      </c>
      <c r="G9" s="28"/>
      <c r="H9" s="28"/>
      <c r="I9" s="28"/>
      <c r="J9" s="28"/>
      <c r="K9" s="28">
        <v>144</v>
      </c>
      <c r="L9" s="28">
        <f>K9*55</f>
        <v>7920</v>
      </c>
      <c r="M9" s="28">
        <f>ROUND((E9+J9+L9),0)</f>
        <v>76920</v>
      </c>
      <c r="N9" s="28">
        <f>F9</f>
        <v>69000</v>
      </c>
      <c r="O9" s="28">
        <f>M9-N9</f>
        <v>7920</v>
      </c>
      <c r="P9" s="13">
        <v>93</v>
      </c>
      <c r="Q9" s="14">
        <f>Q8/P8*1242</f>
        <v>1159925.6629213484</v>
      </c>
    </row>
    <row r="10" spans="1:17" s="6" customFormat="1" ht="19.5" customHeight="1">
      <c r="A10" s="25">
        <v>2</v>
      </c>
      <c r="B10" s="29" t="s">
        <v>26</v>
      </c>
      <c r="C10" s="29">
        <v>57</v>
      </c>
      <c r="D10" s="28">
        <v>54</v>
      </c>
      <c r="E10" s="28">
        <f aca="true" t="shared" si="1" ref="E10:E25">SUM(F10:H10)</f>
        <v>49680</v>
      </c>
      <c r="F10" s="28">
        <f>D10*80%*1150</f>
        <v>49680</v>
      </c>
      <c r="G10" s="28"/>
      <c r="H10" s="28"/>
      <c r="I10" s="28"/>
      <c r="J10" s="28"/>
      <c r="K10" s="28">
        <v>164</v>
      </c>
      <c r="L10" s="28">
        <f>K10*55</f>
        <v>9020</v>
      </c>
      <c r="M10" s="28">
        <f aca="true" t="shared" si="2" ref="M10:M25">ROUND((E10+J10+L10),0)</f>
        <v>58700</v>
      </c>
      <c r="N10" s="28">
        <f>F10</f>
        <v>49680</v>
      </c>
      <c r="O10" s="28">
        <f>M10-N10</f>
        <v>9020</v>
      </c>
      <c r="P10" s="13"/>
      <c r="Q10" s="15"/>
    </row>
    <row r="11" spans="1:17" s="6" customFormat="1" ht="19.5" customHeight="1">
      <c r="A11" s="25">
        <v>3</v>
      </c>
      <c r="B11" s="29" t="s">
        <v>27</v>
      </c>
      <c r="C11" s="29">
        <v>58</v>
      </c>
      <c r="D11" s="28">
        <v>56</v>
      </c>
      <c r="E11" s="28">
        <f t="shared" si="1"/>
        <v>51520.00000000001</v>
      </c>
      <c r="F11" s="28">
        <f>D11*80%*1150</f>
        <v>51520.00000000001</v>
      </c>
      <c r="G11" s="28"/>
      <c r="H11" s="28"/>
      <c r="I11" s="28"/>
      <c r="J11" s="28"/>
      <c r="K11" s="28">
        <v>136</v>
      </c>
      <c r="L11" s="28">
        <f>K11*55</f>
        <v>7480</v>
      </c>
      <c r="M11" s="28">
        <f t="shared" si="2"/>
        <v>59000</v>
      </c>
      <c r="N11" s="28">
        <f>F11</f>
        <v>51520.00000000001</v>
      </c>
      <c r="O11" s="28">
        <f>M11-N11</f>
        <v>7479.999999999993</v>
      </c>
      <c r="P11" s="13"/>
      <c r="Q11" s="15"/>
    </row>
    <row r="12" spans="1:17" s="7" customFormat="1" ht="19.5" customHeight="1">
      <c r="A12" s="25">
        <v>4</v>
      </c>
      <c r="B12" s="29" t="s">
        <v>4</v>
      </c>
      <c r="C12" s="29">
        <v>164</v>
      </c>
      <c r="D12" s="28">
        <v>158</v>
      </c>
      <c r="E12" s="28">
        <f t="shared" si="1"/>
        <v>145360</v>
      </c>
      <c r="F12" s="28">
        <f>D12*80%*1150</f>
        <v>145360</v>
      </c>
      <c r="G12" s="28"/>
      <c r="H12" s="28"/>
      <c r="I12" s="28"/>
      <c r="J12" s="28"/>
      <c r="K12" s="28">
        <v>308</v>
      </c>
      <c r="L12" s="28">
        <f aca="true" t="shared" si="3" ref="L12:L25">K12*55</f>
        <v>16940</v>
      </c>
      <c r="M12" s="28">
        <f t="shared" si="2"/>
        <v>162300</v>
      </c>
      <c r="N12" s="28">
        <f>F12</f>
        <v>145360</v>
      </c>
      <c r="O12" s="28">
        <f>M12-N12</f>
        <v>16940</v>
      </c>
      <c r="P12" s="13">
        <v>134</v>
      </c>
      <c r="Q12" s="16"/>
    </row>
    <row r="13" spans="1:17" s="7" customFormat="1" ht="19.5" customHeight="1">
      <c r="A13" s="25">
        <v>5</v>
      </c>
      <c r="B13" s="29" t="s">
        <v>5</v>
      </c>
      <c r="C13" s="29">
        <v>86</v>
      </c>
      <c r="D13" s="28">
        <v>79</v>
      </c>
      <c r="E13" s="28">
        <f t="shared" si="1"/>
        <v>44240</v>
      </c>
      <c r="F13" s="28"/>
      <c r="G13" s="28">
        <f aca="true" t="shared" si="4" ref="G13:G21">D13*40%*1150</f>
        <v>36340</v>
      </c>
      <c r="H13" s="28">
        <f>D13*100</f>
        <v>7900</v>
      </c>
      <c r="I13" s="28"/>
      <c r="J13" s="28"/>
      <c r="K13" s="28">
        <v>176</v>
      </c>
      <c r="L13" s="28">
        <f t="shared" si="3"/>
        <v>9680</v>
      </c>
      <c r="M13" s="28">
        <f t="shared" si="2"/>
        <v>53920</v>
      </c>
      <c r="N13" s="28"/>
      <c r="O13" s="28">
        <f aca="true" t="shared" si="5" ref="O13:O25">M13-N13</f>
        <v>53920</v>
      </c>
      <c r="P13" s="13">
        <v>146</v>
      </c>
      <c r="Q13" s="16"/>
    </row>
    <row r="14" spans="1:17" s="7" customFormat="1" ht="19.5" customHeight="1">
      <c r="A14" s="25">
        <v>6</v>
      </c>
      <c r="B14" s="29" t="s">
        <v>6</v>
      </c>
      <c r="C14" s="29">
        <v>326</v>
      </c>
      <c r="D14" s="28">
        <v>87</v>
      </c>
      <c r="E14" s="28">
        <f t="shared" si="1"/>
        <v>48720.00000000001</v>
      </c>
      <c r="F14" s="28"/>
      <c r="G14" s="28">
        <f t="shared" si="4"/>
        <v>40020.00000000001</v>
      </c>
      <c r="H14" s="28">
        <f aca="true" t="shared" si="6" ref="H14:H23">D14*100</f>
        <v>8700</v>
      </c>
      <c r="I14" s="28"/>
      <c r="J14" s="28"/>
      <c r="K14" s="28">
        <v>532</v>
      </c>
      <c r="L14" s="28">
        <f t="shared" si="3"/>
        <v>29260</v>
      </c>
      <c r="M14" s="28">
        <f t="shared" si="2"/>
        <v>77980</v>
      </c>
      <c r="N14" s="28"/>
      <c r="O14" s="28">
        <f t="shared" si="5"/>
        <v>77980</v>
      </c>
      <c r="P14" s="13">
        <v>86</v>
      </c>
      <c r="Q14" s="16"/>
    </row>
    <row r="15" spans="1:17" s="7" customFormat="1" ht="19.5" customHeight="1">
      <c r="A15" s="25">
        <v>7</v>
      </c>
      <c r="B15" s="29" t="s">
        <v>12</v>
      </c>
      <c r="C15" s="29">
        <v>213</v>
      </c>
      <c r="D15" s="28">
        <v>102</v>
      </c>
      <c r="E15" s="28">
        <f t="shared" si="1"/>
        <v>57120.00000000001</v>
      </c>
      <c r="F15" s="28"/>
      <c r="G15" s="28">
        <f t="shared" si="4"/>
        <v>46920.00000000001</v>
      </c>
      <c r="H15" s="28">
        <f t="shared" si="6"/>
        <v>10200</v>
      </c>
      <c r="I15" s="28"/>
      <c r="J15" s="28"/>
      <c r="K15" s="28">
        <v>372</v>
      </c>
      <c r="L15" s="28">
        <f t="shared" si="3"/>
        <v>20460</v>
      </c>
      <c r="M15" s="28">
        <f t="shared" si="2"/>
        <v>77580</v>
      </c>
      <c r="N15" s="28"/>
      <c r="O15" s="28">
        <f t="shared" si="5"/>
        <v>77580</v>
      </c>
      <c r="P15" s="13">
        <v>167</v>
      </c>
      <c r="Q15" s="16"/>
    </row>
    <row r="16" spans="1:17" s="7" customFormat="1" ht="19.5" customHeight="1">
      <c r="A16" s="25">
        <v>8</v>
      </c>
      <c r="B16" s="29" t="s">
        <v>23</v>
      </c>
      <c r="C16" s="29">
        <v>115</v>
      </c>
      <c r="D16" s="28">
        <v>112</v>
      </c>
      <c r="E16" s="28">
        <f t="shared" si="1"/>
        <v>62720.00000000001</v>
      </c>
      <c r="F16" s="28"/>
      <c r="G16" s="28">
        <f t="shared" si="4"/>
        <v>51520.00000000001</v>
      </c>
      <c r="H16" s="28">
        <f t="shared" si="6"/>
        <v>11200</v>
      </c>
      <c r="I16" s="28">
        <v>93</v>
      </c>
      <c r="J16" s="28">
        <v>16000</v>
      </c>
      <c r="K16" s="28">
        <v>184</v>
      </c>
      <c r="L16" s="28">
        <f t="shared" si="3"/>
        <v>10120</v>
      </c>
      <c r="M16" s="28">
        <f t="shared" si="2"/>
        <v>88840</v>
      </c>
      <c r="N16" s="28"/>
      <c r="O16" s="28">
        <f t="shared" si="5"/>
        <v>88840</v>
      </c>
      <c r="P16" s="13">
        <v>128</v>
      </c>
      <c r="Q16" s="16"/>
    </row>
    <row r="17" spans="1:17" s="5" customFormat="1" ht="19.5" customHeight="1">
      <c r="A17" s="25">
        <v>9</v>
      </c>
      <c r="B17" s="29" t="s">
        <v>8</v>
      </c>
      <c r="C17" s="29">
        <v>118</v>
      </c>
      <c r="D17" s="28">
        <v>85</v>
      </c>
      <c r="E17" s="28">
        <f t="shared" si="1"/>
        <v>47600</v>
      </c>
      <c r="F17" s="28"/>
      <c r="G17" s="28">
        <f t="shared" si="4"/>
        <v>39100</v>
      </c>
      <c r="H17" s="28">
        <f t="shared" si="6"/>
        <v>8500</v>
      </c>
      <c r="I17" s="28"/>
      <c r="J17" s="28"/>
      <c r="K17" s="28">
        <v>208</v>
      </c>
      <c r="L17" s="28">
        <f t="shared" si="3"/>
        <v>11440</v>
      </c>
      <c r="M17" s="28">
        <f t="shared" si="2"/>
        <v>59040</v>
      </c>
      <c r="N17" s="28"/>
      <c r="O17" s="28">
        <f t="shared" si="5"/>
        <v>59040</v>
      </c>
      <c r="P17" s="13">
        <v>102</v>
      </c>
      <c r="Q17" s="14"/>
    </row>
    <row r="18" spans="1:17" s="7" customFormat="1" ht="19.5" customHeight="1">
      <c r="A18" s="25">
        <v>10</v>
      </c>
      <c r="B18" s="29" t="s">
        <v>13</v>
      </c>
      <c r="C18" s="29">
        <v>108</v>
      </c>
      <c r="D18" s="28">
        <v>98</v>
      </c>
      <c r="E18" s="28">
        <f t="shared" si="1"/>
        <v>54880</v>
      </c>
      <c r="F18" s="28"/>
      <c r="G18" s="28">
        <f t="shared" si="4"/>
        <v>45080</v>
      </c>
      <c r="H18" s="28">
        <f t="shared" si="6"/>
        <v>9800</v>
      </c>
      <c r="I18" s="28"/>
      <c r="J18" s="28"/>
      <c r="K18" s="28">
        <v>192</v>
      </c>
      <c r="L18" s="28">
        <f t="shared" si="3"/>
        <v>10560</v>
      </c>
      <c r="M18" s="28">
        <f t="shared" si="2"/>
        <v>65440</v>
      </c>
      <c r="N18" s="28"/>
      <c r="O18" s="28">
        <f t="shared" si="5"/>
        <v>65440</v>
      </c>
      <c r="P18" s="13">
        <v>128</v>
      </c>
      <c r="Q18" s="16"/>
    </row>
    <row r="19" spans="1:17" s="7" customFormat="1" ht="19.5" customHeight="1">
      <c r="A19" s="25">
        <v>11</v>
      </c>
      <c r="B19" s="29" t="s">
        <v>14</v>
      </c>
      <c r="C19" s="29">
        <v>178</v>
      </c>
      <c r="D19" s="28">
        <v>129</v>
      </c>
      <c r="E19" s="28">
        <f t="shared" si="1"/>
        <v>72240</v>
      </c>
      <c r="F19" s="28"/>
      <c r="G19" s="28">
        <f t="shared" si="4"/>
        <v>59340</v>
      </c>
      <c r="H19" s="28">
        <f t="shared" si="6"/>
        <v>12900</v>
      </c>
      <c r="I19" s="28">
        <v>103</v>
      </c>
      <c r="J19" s="28">
        <v>20000</v>
      </c>
      <c r="K19" s="28">
        <v>316</v>
      </c>
      <c r="L19" s="28">
        <f t="shared" si="3"/>
        <v>17380</v>
      </c>
      <c r="M19" s="28">
        <f t="shared" si="2"/>
        <v>109620</v>
      </c>
      <c r="N19" s="28"/>
      <c r="O19" s="28">
        <f t="shared" si="5"/>
        <v>109620</v>
      </c>
      <c r="P19" s="13">
        <v>110</v>
      </c>
      <c r="Q19" s="16"/>
    </row>
    <row r="20" spans="1:17" s="7" customFormat="1" ht="19.5" customHeight="1">
      <c r="A20" s="25">
        <v>12</v>
      </c>
      <c r="B20" s="29" t="s">
        <v>9</v>
      </c>
      <c r="C20" s="29">
        <v>180</v>
      </c>
      <c r="D20" s="28">
        <v>178</v>
      </c>
      <c r="E20" s="28">
        <f t="shared" si="1"/>
        <v>99680</v>
      </c>
      <c r="F20" s="28"/>
      <c r="G20" s="28">
        <f t="shared" si="4"/>
        <v>81880</v>
      </c>
      <c r="H20" s="28">
        <f t="shared" si="6"/>
        <v>17800</v>
      </c>
      <c r="I20" s="28"/>
      <c r="J20" s="28"/>
      <c r="K20" s="30">
        <v>276</v>
      </c>
      <c r="L20" s="28">
        <f t="shared" si="3"/>
        <v>15180</v>
      </c>
      <c r="M20" s="28">
        <f t="shared" si="2"/>
        <v>114860</v>
      </c>
      <c r="N20" s="28"/>
      <c r="O20" s="28">
        <f t="shared" si="5"/>
        <v>114860</v>
      </c>
      <c r="P20" s="13">
        <v>203</v>
      </c>
      <c r="Q20" s="16"/>
    </row>
    <row r="21" spans="1:17" s="6" customFormat="1" ht="19.5" customHeight="1">
      <c r="A21" s="25">
        <v>13</v>
      </c>
      <c r="B21" s="29" t="s">
        <v>7</v>
      </c>
      <c r="C21" s="29">
        <v>264</v>
      </c>
      <c r="D21" s="28">
        <v>28</v>
      </c>
      <c r="E21" s="28">
        <f t="shared" si="1"/>
        <v>15680.000000000002</v>
      </c>
      <c r="F21" s="28"/>
      <c r="G21" s="28">
        <f t="shared" si="4"/>
        <v>12880.000000000002</v>
      </c>
      <c r="H21" s="28">
        <f t="shared" si="6"/>
        <v>2800</v>
      </c>
      <c r="I21" s="28"/>
      <c r="J21" s="28"/>
      <c r="K21" s="30">
        <v>444</v>
      </c>
      <c r="L21" s="28">
        <f t="shared" si="3"/>
        <v>24420</v>
      </c>
      <c r="M21" s="28">
        <f t="shared" si="2"/>
        <v>40100</v>
      </c>
      <c r="N21" s="28"/>
      <c r="O21" s="28">
        <f t="shared" si="5"/>
        <v>40100</v>
      </c>
      <c r="P21" s="13">
        <v>38</v>
      </c>
      <c r="Q21" s="15"/>
    </row>
    <row r="22" spans="1:17" s="6" customFormat="1" ht="19.5" customHeight="1">
      <c r="A22" s="25">
        <v>14</v>
      </c>
      <c r="B22" s="29" t="s">
        <v>15</v>
      </c>
      <c r="C22" s="29">
        <v>246</v>
      </c>
      <c r="D22" s="28"/>
      <c r="E22" s="28">
        <f t="shared" si="1"/>
        <v>0</v>
      </c>
      <c r="F22" s="28"/>
      <c r="G22" s="28"/>
      <c r="H22" s="28"/>
      <c r="I22" s="28">
        <v>34</v>
      </c>
      <c r="J22" s="28">
        <v>6000</v>
      </c>
      <c r="K22" s="30">
        <v>388</v>
      </c>
      <c r="L22" s="28">
        <f t="shared" si="3"/>
        <v>21340</v>
      </c>
      <c r="M22" s="28">
        <f t="shared" si="2"/>
        <v>27340</v>
      </c>
      <c r="N22" s="28"/>
      <c r="O22" s="28">
        <f t="shared" si="5"/>
        <v>27340</v>
      </c>
      <c r="P22" s="13"/>
      <c r="Q22" s="15"/>
    </row>
    <row r="23" spans="1:17" s="6" customFormat="1" ht="19.5" customHeight="1">
      <c r="A23" s="25">
        <v>15</v>
      </c>
      <c r="B23" s="29" t="s">
        <v>34</v>
      </c>
      <c r="C23" s="29">
        <v>409</v>
      </c>
      <c r="D23" s="28">
        <v>1</v>
      </c>
      <c r="E23" s="28">
        <f t="shared" si="1"/>
        <v>560</v>
      </c>
      <c r="F23" s="28"/>
      <c r="G23" s="28">
        <f>D23*40%*1150</f>
        <v>460</v>
      </c>
      <c r="H23" s="28">
        <f t="shared" si="6"/>
        <v>100</v>
      </c>
      <c r="I23" s="28"/>
      <c r="J23" s="28"/>
      <c r="K23" s="30">
        <v>632</v>
      </c>
      <c r="L23" s="28">
        <f t="shared" si="3"/>
        <v>34760</v>
      </c>
      <c r="M23" s="28">
        <f t="shared" si="2"/>
        <v>35320</v>
      </c>
      <c r="N23" s="28"/>
      <c r="O23" s="28">
        <f t="shared" si="5"/>
        <v>35320</v>
      </c>
      <c r="P23" s="13"/>
      <c r="Q23" s="15"/>
    </row>
    <row r="24" spans="1:17" s="6" customFormat="1" ht="19.5" customHeight="1">
      <c r="A24" s="25">
        <v>16</v>
      </c>
      <c r="B24" s="29" t="s">
        <v>35</v>
      </c>
      <c r="C24" s="29">
        <v>311</v>
      </c>
      <c r="D24" s="28"/>
      <c r="E24" s="28">
        <f t="shared" si="1"/>
        <v>0</v>
      </c>
      <c r="F24" s="28"/>
      <c r="G24" s="28"/>
      <c r="H24" s="28"/>
      <c r="I24" s="28"/>
      <c r="J24" s="28"/>
      <c r="K24" s="30">
        <v>520</v>
      </c>
      <c r="L24" s="28">
        <f t="shared" si="3"/>
        <v>28600</v>
      </c>
      <c r="M24" s="28">
        <f t="shared" si="2"/>
        <v>28600</v>
      </c>
      <c r="N24" s="28"/>
      <c r="O24" s="28">
        <f t="shared" si="5"/>
        <v>28600</v>
      </c>
      <c r="P24" s="13"/>
      <c r="Q24" s="15"/>
    </row>
    <row r="25" spans="1:22" s="6" customFormat="1" ht="19.5" customHeight="1">
      <c r="A25" s="31">
        <v>17</v>
      </c>
      <c r="B25" s="32" t="s">
        <v>10</v>
      </c>
      <c r="C25" s="29">
        <v>281</v>
      </c>
      <c r="D25" s="28"/>
      <c r="E25" s="28">
        <f t="shared" si="1"/>
        <v>0</v>
      </c>
      <c r="F25" s="28"/>
      <c r="G25" s="28"/>
      <c r="H25" s="28"/>
      <c r="I25" s="28"/>
      <c r="J25" s="28"/>
      <c r="K25" s="30">
        <v>448</v>
      </c>
      <c r="L25" s="28">
        <f t="shared" si="3"/>
        <v>24640</v>
      </c>
      <c r="M25" s="28">
        <f t="shared" si="2"/>
        <v>24640</v>
      </c>
      <c r="N25" s="33"/>
      <c r="O25" s="33">
        <f t="shared" si="5"/>
        <v>24640</v>
      </c>
      <c r="P25" s="17"/>
      <c r="Q25" s="18"/>
      <c r="S25" s="19"/>
      <c r="T25" s="19"/>
      <c r="U25" s="19"/>
      <c r="V25" s="19"/>
    </row>
    <row r="26" spans="16:17" ht="12">
      <c r="P26" s="9"/>
      <c r="Q26" s="9"/>
    </row>
    <row r="27" spans="16:17" ht="12">
      <c r="P27" s="9"/>
      <c r="Q27" s="9"/>
    </row>
    <row r="28" spans="16:17" ht="12">
      <c r="P28" s="9"/>
      <c r="Q28" s="9"/>
    </row>
    <row r="29" spans="16:17" ht="12">
      <c r="P29" s="9"/>
      <c r="Q29" s="9"/>
    </row>
    <row r="30" spans="16:17" ht="12">
      <c r="P30" s="9"/>
      <c r="Q30" s="9"/>
    </row>
    <row r="31" spans="16:17" ht="12">
      <c r="P31" s="9"/>
      <c r="Q31" s="9"/>
    </row>
    <row r="32" spans="16:17" ht="12">
      <c r="P32" s="9"/>
      <c r="Q32" s="9"/>
    </row>
    <row r="33" spans="16:17" ht="12">
      <c r="P33" s="9"/>
      <c r="Q33" s="9"/>
    </row>
    <row r="34" spans="16:17" ht="12">
      <c r="P34" s="9"/>
      <c r="Q34" s="9"/>
    </row>
  </sheetData>
  <sheetProtection/>
  <mergeCells count="15">
    <mergeCell ref="A4:A6"/>
    <mergeCell ref="B4:B6"/>
    <mergeCell ref="D4:D6"/>
    <mergeCell ref="C4:C6"/>
    <mergeCell ref="I4:J5"/>
    <mergeCell ref="A1:O1"/>
    <mergeCell ref="A2:O2"/>
    <mergeCell ref="N4:O4"/>
    <mergeCell ref="N5:N6"/>
    <mergeCell ref="O5:O6"/>
    <mergeCell ref="K4:L5"/>
    <mergeCell ref="M4:M6"/>
    <mergeCell ref="E4:H4"/>
    <mergeCell ref="E5:E6"/>
    <mergeCell ref="F5:H5"/>
  </mergeCells>
  <printOptions/>
  <pageMargins left="0.22041666666666668" right="0.10541666666666667" top="0.23" bottom="0.2" header="0.2" footer="0.2"/>
  <pageSetup horizontalDpi="300" verticalDpi="3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GD&amp;DT Quang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Tan Thang</dc:creator>
  <cp:keywords/>
  <dc:description/>
  <cp:lastModifiedBy>Admin</cp:lastModifiedBy>
  <cp:lastPrinted>2016-04-19T04:11:03Z</cp:lastPrinted>
  <dcterms:created xsi:type="dcterms:W3CDTF">2011-04-16T07:10:28Z</dcterms:created>
  <dcterms:modified xsi:type="dcterms:W3CDTF">2016-04-27T03:00:15Z</dcterms:modified>
  <cp:category/>
  <cp:version/>
  <cp:contentType/>
  <cp:contentStatus/>
</cp:coreProperties>
</file>